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312" windowWidth="11892" windowHeight="6768" tabRatio="822" activeTab="1"/>
  </bookViews>
  <sheets>
    <sheet name="Instructions" sheetId="1" r:id="rId1"/>
    <sheet name="King" sheetId="2" r:id="rId2"/>
    <sheet name="Queen" sheetId="3" r:id="rId3"/>
    <sheet name="Full" sheetId="4" r:id="rId4"/>
    <sheet name="Formulas L" sheetId="5" state="hidden" r:id="rId5"/>
  </sheets>
  <externalReferences>
    <externalReference r:id="rId8"/>
  </externalReferences>
  <definedNames>
    <definedName name="\0">#REF!</definedName>
    <definedName name="\C">#REF!</definedName>
    <definedName name="\H">#REF!</definedName>
    <definedName name="\U">#REF!</definedName>
    <definedName name="\W">#REF!</definedName>
    <definedName name="\X">#REF!</definedName>
    <definedName name="ANS">#REF!</definedName>
    <definedName name="EXIT">#REF!</definedName>
    <definedName name="INPUT">#REF!</definedName>
    <definedName name="Lst.select">'[1]Sheet4'!$B$2:$B$45</definedName>
    <definedName name="MENU">#REF!</definedName>
    <definedName name="MENU_1">#REF!</definedName>
    <definedName name="OLE_LINK1" localSheetId="0">'Instructions'!$A$1</definedName>
    <definedName name="PRINT">#REF!</definedName>
    <definedName name="_xlnm.Print_Area" localSheetId="3">'Full'!$A$1:$R$79</definedName>
    <definedName name="_xlnm.Print_Area" localSheetId="1">'King'!$A$1:$R$79</definedName>
    <definedName name="_xlnm.Print_Area" localSheetId="2">'Queen'!$A$1:$R$79</definedName>
    <definedName name="_xlnm.Print_Titles" localSheetId="3">'Full'!$12:$14</definedName>
    <definedName name="_xlnm.Print_Titles" localSheetId="1">'King'!$12:$14</definedName>
    <definedName name="_xlnm.Print_Titles" localSheetId="2">'Queen'!$12:$14</definedName>
    <definedName name="SAVE">#REF!</definedName>
    <definedName name="SCREEN">#REF!</definedName>
  </definedNames>
  <calcPr fullCalcOnLoad="1"/>
</workbook>
</file>

<file path=xl/sharedStrings.xml><?xml version="1.0" encoding="utf-8"?>
<sst xmlns="http://schemas.openxmlformats.org/spreadsheetml/2006/main" count="294" uniqueCount="101">
  <si>
    <t>Rows</t>
  </si>
  <si>
    <t xml:space="preserve">Seam </t>
  </si>
  <si>
    <t>Needle</t>
  </si>
  <si>
    <t>Bobbin</t>
  </si>
  <si>
    <t xml:space="preserve">Bobbin </t>
  </si>
  <si>
    <t>Looper</t>
  </si>
  <si>
    <t xml:space="preserve">Looper / Cover </t>
  </si>
  <si>
    <t>Total</t>
  </si>
  <si>
    <t>Oper</t>
  </si>
  <si>
    <t xml:space="preserve">ISO </t>
  </si>
  <si>
    <t>of</t>
  </si>
  <si>
    <t>Length</t>
  </si>
  <si>
    <t>Thread</t>
  </si>
  <si>
    <t>#</t>
  </si>
  <si>
    <t>Name of Operation</t>
  </si>
  <si>
    <t>Stitch</t>
  </si>
  <si>
    <t>SPI</t>
  </si>
  <si>
    <t>Tex / Type / Color</t>
  </si>
  <si>
    <t>Oper.</t>
  </si>
  <si>
    <t>TOTAL</t>
  </si>
  <si>
    <t>ISO Stitch Type</t>
  </si>
  <si>
    <t>Stitch #?</t>
  </si>
  <si>
    <t>Percent Waste</t>
  </si>
  <si>
    <t>Fabric Weight</t>
  </si>
  <si>
    <t>Inch</t>
  </si>
  <si>
    <t>Bartack   3/8"</t>
  </si>
  <si>
    <t>Bartack   1/2"</t>
  </si>
  <si>
    <t>Bartack   3/4"</t>
  </si>
  <si>
    <t>BH    5/8"</t>
  </si>
  <si>
    <t>BH     3/4"</t>
  </si>
  <si>
    <t>BH      1"</t>
  </si>
  <si>
    <t>mm</t>
  </si>
  <si>
    <t>or</t>
  </si>
  <si>
    <t>Inches</t>
  </si>
  <si>
    <t>Yards</t>
  </si>
  <si>
    <t>Yards /</t>
  </si>
  <si>
    <t>YARDS</t>
  </si>
  <si>
    <t>Avg. Seam Thickness</t>
  </si>
  <si>
    <t>103 Blindstitch</t>
  </si>
  <si>
    <t>301 Lockstitch</t>
  </si>
  <si>
    <t>304 1/8 ZigZag</t>
  </si>
  <si>
    <t>304 3/16 ZigZag</t>
  </si>
  <si>
    <t>304     1/4 ZigZag</t>
  </si>
  <si>
    <t>401 Chainstitch</t>
  </si>
  <si>
    <t>406 1/8 Btm. Cover</t>
  </si>
  <si>
    <t>406 3/16 Btm Cover</t>
  </si>
  <si>
    <t>406 1/4 Btm Cover</t>
  </si>
  <si>
    <t>503 1/8 2Thd Serge</t>
  </si>
  <si>
    <t>503 3/16 2 Thd Serge</t>
  </si>
  <si>
    <t>503 1/4 2 Thd Serge</t>
  </si>
  <si>
    <t>504 1/8 1 Ndl Overedge</t>
  </si>
  <si>
    <t>504 3/16 1 Ndl Overedge</t>
  </si>
  <si>
    <t>504 1/4 1 Ndl Overedge</t>
  </si>
  <si>
    <t>514 2 Ndl Overedge</t>
  </si>
  <si>
    <t>516 /Both Safetystitch</t>
  </si>
  <si>
    <t>602 1/8 2 Ndl Coverstitch</t>
  </si>
  <si>
    <t>602  3/16 2 Ndl Coverstitch</t>
  </si>
  <si>
    <t>602 1/4 2 Ndl Coverstitch</t>
  </si>
  <si>
    <t>605 3 Ndl Coverstitch</t>
  </si>
  <si>
    <t>SUBTOTALS</t>
  </si>
  <si>
    <r>
      <t>ANE</t>
    </r>
    <r>
      <rPr>
        <b/>
        <i/>
        <sz val="14"/>
        <rFont val="Arial Rounded MT Bold"/>
        <family val="2"/>
      </rPr>
      <t>CALC</t>
    </r>
  </si>
  <si>
    <t>NDL</t>
  </si>
  <si>
    <t>BN</t>
  </si>
  <si>
    <t>LP</t>
  </si>
  <si>
    <t xml:space="preserve">Copy &amp; Paste Thread Size &amp; </t>
  </si>
  <si>
    <t>Type To Get Totals</t>
  </si>
  <si>
    <r>
      <t xml:space="preserve">American &amp; Efird Thread Consumption Calculator - </t>
    </r>
    <r>
      <rPr>
        <u val="single"/>
        <sz val="16"/>
        <color indexed="12"/>
        <rFont val="Impact"/>
        <family val="2"/>
      </rPr>
      <t>Light Wt. Fabrics</t>
    </r>
  </si>
  <si>
    <t xml:space="preserve">Embroidery = 350 </t>
  </si>
  <si>
    <t xml:space="preserve">Embroidery = 500 </t>
  </si>
  <si>
    <t>Embrodiery = 1000</t>
  </si>
  <si>
    <t>Embroidery = 1500</t>
  </si>
  <si>
    <t>Embrodiery = 2000</t>
  </si>
  <si>
    <t>Embroidery = 2500</t>
  </si>
  <si>
    <t>Embrodiery = 3000</t>
  </si>
  <si>
    <r>
      <t>ANE</t>
    </r>
    <r>
      <rPr>
        <b/>
        <sz val="10"/>
        <color indexed="10"/>
        <rFont val="Tahoma"/>
        <family val="2"/>
      </rPr>
      <t xml:space="preserve">CALC </t>
    </r>
    <r>
      <rPr>
        <b/>
        <sz val="10"/>
        <color indexed="8"/>
        <rFont val="Tahoma"/>
        <family val="2"/>
      </rPr>
      <t>THREAD COST ANALYSIS</t>
    </r>
  </si>
  <si>
    <t>Program Sz (units)</t>
  </si>
  <si>
    <t>Put-Up</t>
  </si>
  <si>
    <t>Price</t>
  </si>
  <si>
    <t>Thread Price</t>
  </si>
  <si>
    <t>(6000yds)</t>
  </si>
  <si>
    <t>Per Yard</t>
  </si>
  <si>
    <t># of Cones needed</t>
  </si>
  <si>
    <t>currency</t>
  </si>
  <si>
    <t>US$</t>
  </si>
  <si>
    <t>Prices are for comparative purpose only. Contact your A&amp;E Representative for you exact prices.</t>
  </si>
  <si>
    <t>Item Description:</t>
  </si>
  <si>
    <t>Cost Per Item =</t>
  </si>
  <si>
    <t xml:space="preserve"> Total Yards/Item Consumed</t>
  </si>
  <si>
    <t xml:space="preserve"> Yards/Item -  Waste</t>
  </si>
  <si>
    <t xml:space="preserve"> Total Yards/Item w Waste</t>
  </si>
  <si>
    <t>Per Item</t>
  </si>
  <si>
    <t>T-24 Perma Core</t>
  </si>
  <si>
    <t>HEM SIDES</t>
  </si>
  <si>
    <t xml:space="preserve">SEW CORNERS (4)  </t>
  </si>
  <si>
    <t>SERGE ELASTIC TO SIDES</t>
  </si>
  <si>
    <t>100% Pima Cotton</t>
  </si>
  <si>
    <t>King - 78" X 80"</t>
  </si>
  <si>
    <t>Queen - 60" X 80"</t>
  </si>
  <si>
    <t>Full - 54" X 75"</t>
  </si>
  <si>
    <t>Sheet - fitted</t>
  </si>
  <si>
    <t>Fill in the information highlighted in 'yellow'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</si>
</sst>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General_)"/>
    <numFmt numFmtId="168" formatCode="mm/dd/yy_)"/>
    <numFmt numFmtId="169" formatCode="0.000000_)"/>
    <numFmt numFmtId="170" formatCode="0.0000_)"/>
    <numFmt numFmtId="171" formatCode="&quot;$&quot;#,##0.000_);\(&quot;$&quot;#,##0.000\)"/>
    <numFmt numFmtId="172" formatCode="&quot;$&quot;#,##0.0000_);\(&quot;$&quot;#,##0.0000\)"/>
    <numFmt numFmtId="173" formatCode="0.0%"/>
    <numFmt numFmtId="174" formatCode="&quot;$&quot;#,##0.00000_);\(&quot;$&quot;#,##0.00000\)"/>
    <numFmt numFmtId="175" formatCode="0.0"/>
    <numFmt numFmtId="176" formatCode="0.000"/>
    <numFmt numFmtId="177" formatCode="0.00000"/>
    <numFmt numFmtId="178" formatCode="0.000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0.000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&quot;$&quot;#,##0.000_);[Red]\(&quot;$&quot;#,##0.000\)"/>
    <numFmt numFmtId="189" formatCode="&quot;$&quot;#,##0.0000_);[Red]\(&quot;$&quot;#,##0.0000\)"/>
    <numFmt numFmtId="190" formatCode="&quot;$&quot;#,##0.00000_);[Red]\(&quot;$&quot;#,##0.00000\)"/>
    <numFmt numFmtId="191" formatCode="&quot;$&quot;#,##0.000000_);[Red]\(&quot;$&quot;#,##0.000000\)"/>
    <numFmt numFmtId="192" formatCode="_(&quot;$&quot;* #,##0.00000_);_(&quot;$&quot;* \(#,##0.00000\);_(&quot;$&quot;* &quot;-&quot;??_);_(@_)"/>
    <numFmt numFmtId="193" formatCode="_(&quot;$&quot;* #,##0.000000_);_(&quot;$&quot;* \(#,##0.000000\);_(&quot;$&quot;* &quot;-&quot;??_);_(@_)"/>
    <numFmt numFmtId="194" formatCode="&quot;$&quot;#,##0.0_);[Red]\(&quot;$&quot;#,##0.0\)"/>
    <numFmt numFmtId="195" formatCode="_(* #,##0.0000_);_(* \(#,##0.0000\);_(* &quot;-&quot;????_);_(@_)"/>
    <numFmt numFmtId="196" formatCode="0.0000000"/>
    <numFmt numFmtId="197" formatCode="0.00000000"/>
    <numFmt numFmtId="198" formatCode="#,##0.0_);\(#,##0.0\)"/>
    <numFmt numFmtId="199" formatCode="#\ ?/2"/>
    <numFmt numFmtId="200" formatCode="0.00000_)"/>
    <numFmt numFmtId="201" formatCode="0.000_)"/>
    <numFmt numFmtId="202" formatCode="mm/dd/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000"/>
    <numFmt numFmtId="208" formatCode="0.0000000000"/>
    <numFmt numFmtId="209" formatCode="0.00000000000"/>
  </numFmts>
  <fonts count="54">
    <font>
      <sz val="10"/>
      <name val="Arial"/>
      <family val="0"/>
    </font>
    <font>
      <b/>
      <u val="single"/>
      <sz val="14"/>
      <color indexed="12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i/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8"/>
      <color indexed="12"/>
      <name val="Arial Narrow"/>
      <family val="2"/>
    </font>
    <font>
      <u val="single"/>
      <sz val="14"/>
      <name val="Impact"/>
      <family val="2"/>
    </font>
    <font>
      <b/>
      <sz val="10"/>
      <color indexed="10"/>
      <name val="Arial Narrow"/>
      <family val="2"/>
    </font>
    <font>
      <b/>
      <i/>
      <sz val="14"/>
      <color indexed="10"/>
      <name val="Arial Rounded MT Bold"/>
      <family val="2"/>
    </font>
    <font>
      <b/>
      <i/>
      <sz val="14"/>
      <name val="Arial Rounded MT Bold"/>
      <family val="2"/>
    </font>
    <font>
      <u val="single"/>
      <sz val="16"/>
      <name val="Impact"/>
      <family val="2"/>
    </font>
    <font>
      <u val="single"/>
      <sz val="16"/>
      <color indexed="12"/>
      <name val="Impact"/>
      <family val="2"/>
    </font>
    <font>
      <b/>
      <sz val="11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8"/>
      <color indexed="12"/>
      <name val="Tahoma"/>
      <family val="2"/>
    </font>
    <font>
      <i/>
      <sz val="8"/>
      <name val="Tahoma"/>
      <family val="2"/>
    </font>
    <font>
      <b/>
      <sz val="14"/>
      <name val="Tahoma"/>
      <family val="2"/>
    </font>
    <font>
      <b/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9"/>
      <name val="Tahoma"/>
      <family val="2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5" fillId="0" borderId="1" xfId="23" applyFont="1" applyBorder="1" applyAlignment="1">
      <alignment horizontal="center"/>
    </xf>
    <xf numFmtId="0" fontId="7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9" fontId="7" fillId="0" borderId="1" xfId="23" applyFont="1" applyBorder="1" applyAlignment="1">
      <alignment horizontal="center"/>
    </xf>
    <xf numFmtId="0" fontId="10" fillId="0" borderId="0" xfId="0" applyFont="1" applyAlignment="1">
      <alignment/>
    </xf>
    <xf numFmtId="9" fontId="7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76" fontId="14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164" fontId="30" fillId="0" borderId="0" xfId="21" applyFont="1" applyBorder="1" applyAlignment="1" applyProtection="1">
      <alignment horizontal="right"/>
      <protection locked="0"/>
    </xf>
    <xf numFmtId="166" fontId="21" fillId="0" borderId="0" xfId="21" applyNumberFormat="1" applyFont="1" applyBorder="1" applyAlignment="1" applyProtection="1">
      <alignment horizontal="left" vertical="top"/>
      <protection locked="0"/>
    </xf>
    <xf numFmtId="164" fontId="30" fillId="0" borderId="0" xfId="21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16" fillId="0" borderId="0" xfId="21" applyFont="1" applyAlignment="1">
      <alignment horizontal="center" vertical="center"/>
      <protection/>
    </xf>
    <xf numFmtId="164" fontId="28" fillId="0" borderId="0" xfId="21" applyFont="1" applyAlignment="1">
      <alignment horizontal="left" vertical="center"/>
      <protection/>
    </xf>
    <xf numFmtId="164" fontId="32" fillId="0" borderId="0" xfId="21" applyFont="1" applyAlignment="1">
      <alignment horizontal="left" vertical="center"/>
      <protection/>
    </xf>
    <xf numFmtId="164" fontId="28" fillId="0" borderId="0" xfId="21" applyFont="1" applyBorder="1" applyAlignment="1">
      <alignment horizontal="left" vertical="center"/>
      <protection/>
    </xf>
    <xf numFmtId="164" fontId="30" fillId="0" borderId="0" xfId="21" applyFont="1" applyBorder="1" applyAlignment="1" applyProtection="1">
      <alignment horizontal="right" vertical="center"/>
      <protection locked="0"/>
    </xf>
    <xf numFmtId="166" fontId="21" fillId="0" borderId="0" xfId="21" applyNumberFormat="1" applyFont="1" applyBorder="1" applyAlignment="1" applyProtection="1">
      <alignment horizontal="left" vertical="center"/>
      <protection locked="0"/>
    </xf>
    <xf numFmtId="164" fontId="16" fillId="0" borderId="0" xfId="21" applyFont="1" applyBorder="1" applyAlignment="1">
      <alignment vertical="center"/>
      <protection/>
    </xf>
    <xf numFmtId="164" fontId="16" fillId="0" borderId="0" xfId="21" applyFont="1" applyAlignment="1">
      <alignment vertical="center"/>
      <protection/>
    </xf>
    <xf numFmtId="164" fontId="17" fillId="0" borderId="0" xfId="21" applyFont="1" applyAlignment="1">
      <alignment horizontal="center" vertical="center"/>
      <protection/>
    </xf>
    <xf numFmtId="164" fontId="29" fillId="0" borderId="0" xfId="21" applyFont="1" applyAlignment="1" applyProtection="1">
      <alignment vertical="center"/>
      <protection locked="0"/>
    </xf>
    <xf numFmtId="0" fontId="23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4" fontId="18" fillId="0" borderId="0" xfId="21" applyFont="1" applyAlignment="1" applyProtection="1">
      <alignment horizontal="left" vertical="center"/>
      <protection locked="0"/>
    </xf>
    <xf numFmtId="164" fontId="34" fillId="0" borderId="0" xfId="21" applyFont="1" applyAlignment="1" applyProtection="1">
      <alignment horizontal="left" vertical="center"/>
      <protection/>
    </xf>
    <xf numFmtId="164" fontId="35" fillId="0" borderId="0" xfId="21" applyFont="1" applyAlignment="1" applyProtection="1">
      <alignment horizontal="center" vertical="center"/>
      <protection locked="0"/>
    </xf>
    <xf numFmtId="164" fontId="5" fillId="0" borderId="0" xfId="21" applyFont="1" applyAlignment="1" applyProtection="1">
      <alignment horizontal="center" vertical="center"/>
      <protection locked="0"/>
    </xf>
    <xf numFmtId="166" fontId="19" fillId="0" borderId="0" xfId="21" applyNumberFormat="1" applyFont="1" applyAlignment="1" applyProtection="1">
      <alignment horizontal="center" vertical="center"/>
      <protection locked="0"/>
    </xf>
    <xf numFmtId="166" fontId="21" fillId="0" borderId="0" xfId="21" applyNumberFormat="1" applyFont="1" applyAlignment="1" applyProtection="1">
      <alignment horizontal="center" vertical="center"/>
      <protection locked="0"/>
    </xf>
    <xf numFmtId="166" fontId="16" fillId="0" borderId="0" xfId="21" applyNumberFormat="1" applyFont="1" applyAlignment="1">
      <alignment horizontal="center" vertical="center"/>
      <protection/>
    </xf>
    <xf numFmtId="166" fontId="22" fillId="0" borderId="0" xfId="21" applyNumberFormat="1" applyFont="1" applyAlignment="1" applyProtection="1">
      <alignment horizontal="center" vertical="center"/>
      <protection locked="0"/>
    </xf>
    <xf numFmtId="164" fontId="22" fillId="0" borderId="0" xfId="21" applyFont="1" applyAlignment="1" applyProtection="1">
      <alignment horizontal="centerContinuous" vertical="center"/>
      <protection locked="0"/>
    </xf>
    <xf numFmtId="164" fontId="24" fillId="0" borderId="0" xfId="21" applyFont="1" applyAlignment="1" applyProtection="1">
      <alignment horizontal="left" vertical="center"/>
      <protection locked="0"/>
    </xf>
    <xf numFmtId="164" fontId="21" fillId="0" borderId="0" xfId="21" applyFont="1" applyAlignment="1">
      <alignment horizontal="center" vertical="center"/>
      <protection/>
    </xf>
    <xf numFmtId="164" fontId="25" fillId="0" borderId="0" xfId="21" applyFont="1" applyAlignment="1" applyProtection="1">
      <alignment horizontal="center" vertical="center"/>
      <protection locked="0"/>
    </xf>
    <xf numFmtId="166" fontId="25" fillId="0" borderId="0" xfId="21" applyNumberFormat="1" applyFont="1" applyAlignment="1" applyProtection="1">
      <alignment horizontal="center" vertical="center"/>
      <protection locked="0"/>
    </xf>
    <xf numFmtId="166" fontId="26" fillId="0" borderId="0" xfId="21" applyNumberFormat="1" applyFont="1" applyAlignment="1" applyProtection="1">
      <alignment horizontal="center" vertical="center"/>
      <protection locked="0"/>
    </xf>
    <xf numFmtId="164" fontId="21" fillId="0" borderId="0" xfId="21" applyFont="1" applyAlignment="1" applyProtection="1">
      <alignment horizontal="center" vertical="center"/>
      <protection locked="0"/>
    </xf>
    <xf numFmtId="164" fontId="37" fillId="0" borderId="0" xfId="21" applyFont="1" applyAlignment="1" applyProtection="1">
      <alignment horizontal="center" vertical="center"/>
      <protection locked="0"/>
    </xf>
    <xf numFmtId="165" fontId="21" fillId="0" borderId="0" xfId="21" applyNumberFormat="1" applyFont="1" applyAlignment="1" applyProtection="1">
      <alignment horizontal="center" vertical="center"/>
      <protection locked="0"/>
    </xf>
    <xf numFmtId="166" fontId="27" fillId="0" borderId="0" xfId="21" applyNumberFormat="1" applyFont="1" applyAlignment="1" applyProtection="1">
      <alignment horizontal="center" vertical="center"/>
      <protection locked="0"/>
    </xf>
    <xf numFmtId="164" fontId="21" fillId="0" borderId="0" xfId="21" applyFont="1" applyAlignment="1" applyProtection="1">
      <alignment vertical="center"/>
      <protection locked="0"/>
    </xf>
    <xf numFmtId="165" fontId="16" fillId="0" borderId="0" xfId="21" applyNumberFormat="1" applyFont="1" applyAlignment="1">
      <alignment horizontal="center" vertical="center"/>
      <protection/>
    </xf>
    <xf numFmtId="165" fontId="23" fillId="0" borderId="0" xfId="21" applyNumberFormat="1" applyFont="1" applyAlignment="1" applyProtection="1" quotePrefix="1">
      <alignment horizontal="center" vertical="center"/>
      <protection locked="0"/>
    </xf>
    <xf numFmtId="165" fontId="21" fillId="0" borderId="0" xfId="21" applyNumberFormat="1" applyFont="1" applyAlignment="1" quotePrefix="1">
      <alignment horizontal="center" vertical="center"/>
      <protection/>
    </xf>
    <xf numFmtId="166" fontId="21" fillId="0" borderId="0" xfId="21" applyNumberFormat="1" applyFont="1" applyAlignment="1">
      <alignment horizontal="center" vertical="center"/>
      <protection/>
    </xf>
    <xf numFmtId="165" fontId="16" fillId="0" borderId="0" xfId="21" applyNumberFormat="1" applyFont="1" applyAlignment="1" applyProtection="1">
      <alignment horizontal="center" vertical="center"/>
      <protection locked="0"/>
    </xf>
    <xf numFmtId="49" fontId="27" fillId="0" borderId="0" xfId="21" applyNumberFormat="1" applyFont="1" applyAlignment="1" applyProtection="1">
      <alignment horizontal="center" vertical="center"/>
      <protection locked="0"/>
    </xf>
    <xf numFmtId="164" fontId="19" fillId="0" borderId="0" xfId="21" applyFont="1" applyAlignment="1" applyProtection="1">
      <alignment horizontal="center" vertical="center"/>
      <protection locked="0"/>
    </xf>
    <xf numFmtId="164" fontId="20" fillId="0" borderId="0" xfId="21" applyFont="1" applyAlignment="1" applyProtection="1">
      <alignment horizontal="center" vertical="center"/>
      <protection locked="0"/>
    </xf>
    <xf numFmtId="164" fontId="20" fillId="0" borderId="0" xfId="21" applyFont="1" applyAlignment="1">
      <alignment horizontal="center" vertical="center"/>
      <protection/>
    </xf>
    <xf numFmtId="166" fontId="37" fillId="0" borderId="3" xfId="21" applyNumberFormat="1" applyFont="1" applyBorder="1" applyAlignment="1">
      <alignment horizontal="center" vertical="center"/>
      <protection/>
    </xf>
    <xf numFmtId="164" fontId="37" fillId="0" borderId="3" xfId="21" applyFont="1" applyBorder="1" applyAlignment="1">
      <alignment horizontal="center" vertical="center"/>
      <protection/>
    </xf>
    <xf numFmtId="164" fontId="16" fillId="0" borderId="4" xfId="21" applyFont="1" applyBorder="1" applyAlignment="1">
      <alignment vertical="center"/>
      <protection/>
    </xf>
    <xf numFmtId="164" fontId="16" fillId="0" borderId="5" xfId="21" applyFont="1" applyBorder="1" applyAlignment="1">
      <alignment vertical="center"/>
      <protection/>
    </xf>
    <xf numFmtId="164" fontId="16" fillId="0" borderId="6" xfId="21" applyFont="1" applyBorder="1" applyAlignment="1">
      <alignment vertical="center"/>
      <protection/>
    </xf>
    <xf numFmtId="164" fontId="16" fillId="0" borderId="7" xfId="21" applyFont="1" applyBorder="1" applyAlignment="1">
      <alignment vertical="center"/>
      <protection/>
    </xf>
    <xf numFmtId="164" fontId="16" fillId="0" borderId="8" xfId="21" applyFont="1" applyBorder="1" applyAlignment="1">
      <alignment vertical="center"/>
      <protection/>
    </xf>
    <xf numFmtId="164" fontId="16" fillId="0" borderId="9" xfId="21" applyFont="1" applyBorder="1" applyAlignment="1">
      <alignment vertical="center"/>
      <protection/>
    </xf>
    <xf numFmtId="164" fontId="16" fillId="0" borderId="1" xfId="21" applyFont="1" applyBorder="1" applyAlignment="1">
      <alignment vertical="center"/>
      <protection/>
    </xf>
    <xf numFmtId="166" fontId="37" fillId="0" borderId="10" xfId="21" applyNumberFormat="1" applyFont="1" applyBorder="1" applyAlignment="1">
      <alignment horizontal="center" vertical="center"/>
      <protection/>
    </xf>
    <xf numFmtId="164" fontId="37" fillId="0" borderId="10" xfId="21" applyFont="1" applyBorder="1" applyAlignment="1">
      <alignment horizontal="center" vertical="center"/>
      <protection/>
    </xf>
    <xf numFmtId="164" fontId="16" fillId="0" borderId="11" xfId="21" applyFont="1" applyBorder="1" applyAlignment="1">
      <alignment vertical="center"/>
      <protection/>
    </xf>
    <xf numFmtId="164" fontId="16" fillId="0" borderId="12" xfId="21" applyFont="1" applyBorder="1" applyAlignment="1">
      <alignment vertical="center"/>
      <protection/>
    </xf>
    <xf numFmtId="0" fontId="16" fillId="0" borderId="13" xfId="21" applyNumberFormat="1" applyFont="1" applyBorder="1" applyAlignment="1">
      <alignment horizontal="center" vertical="center"/>
      <protection/>
    </xf>
    <xf numFmtId="164" fontId="16" fillId="0" borderId="14" xfId="21" applyFont="1" applyBorder="1" applyAlignment="1">
      <alignment vertical="center"/>
      <protection/>
    </xf>
    <xf numFmtId="164" fontId="16" fillId="0" borderId="15" xfId="21" applyFont="1" applyBorder="1" applyAlignment="1">
      <alignment vertical="center"/>
      <protection/>
    </xf>
    <xf numFmtId="164" fontId="21" fillId="0" borderId="0" xfId="21" applyFont="1" applyAlignment="1">
      <alignment vertical="center"/>
      <protection/>
    </xf>
    <xf numFmtId="165" fontId="21" fillId="0" borderId="0" xfId="21" applyNumberFormat="1" applyFont="1" applyAlignment="1">
      <alignment horizontal="center" vertical="center"/>
      <protection/>
    </xf>
    <xf numFmtId="166" fontId="21" fillId="0" borderId="16" xfId="21" applyNumberFormat="1" applyFont="1" applyBorder="1" applyAlignment="1">
      <alignment horizontal="center" vertical="center"/>
      <protection/>
    </xf>
    <xf numFmtId="164" fontId="21" fillId="0" borderId="17" xfId="21" applyFont="1" applyBorder="1" applyAlignment="1">
      <alignment vertical="center"/>
      <protection/>
    </xf>
    <xf numFmtId="164" fontId="21" fillId="0" borderId="16" xfId="21" applyFont="1" applyBorder="1" applyAlignment="1">
      <alignment vertical="center"/>
      <protection/>
    </xf>
    <xf numFmtId="164" fontId="21" fillId="0" borderId="0" xfId="21" applyFont="1" applyBorder="1" applyAlignment="1">
      <alignment vertical="center"/>
      <protection/>
    </xf>
    <xf numFmtId="166" fontId="21" fillId="0" borderId="18" xfId="21" applyNumberFormat="1" applyFont="1" applyBorder="1" applyAlignment="1">
      <alignment horizontal="center" vertical="center"/>
      <protection/>
    </xf>
    <xf numFmtId="164" fontId="16" fillId="0" borderId="19" xfId="21" applyFont="1" applyBorder="1" applyAlignment="1">
      <alignment vertical="center"/>
      <protection/>
    </xf>
    <xf numFmtId="164" fontId="16" fillId="0" borderId="20" xfId="21" applyFont="1" applyBorder="1" applyAlignment="1">
      <alignment vertical="center"/>
      <protection/>
    </xf>
    <xf numFmtId="164" fontId="16" fillId="0" borderId="21" xfId="21" applyFont="1" applyBorder="1" applyAlignment="1">
      <alignment vertical="center"/>
      <protection/>
    </xf>
    <xf numFmtId="165" fontId="21" fillId="0" borderId="1" xfId="21" applyNumberFormat="1" applyFont="1" applyBorder="1" applyAlignment="1" applyProtection="1">
      <alignment horizontal="center" vertical="center"/>
      <protection/>
    </xf>
    <xf numFmtId="1" fontId="21" fillId="0" borderId="1" xfId="21" applyNumberFormat="1" applyFont="1" applyBorder="1" applyAlignment="1" applyProtection="1">
      <alignment horizontal="center" vertical="center"/>
      <protection locked="0"/>
    </xf>
    <xf numFmtId="1" fontId="21" fillId="0" borderId="1" xfId="21" applyNumberFormat="1" applyFont="1" applyBorder="1" applyAlignment="1">
      <alignment horizontal="center" vertical="center"/>
      <protection/>
    </xf>
    <xf numFmtId="2" fontId="2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1" fillId="0" borderId="19" xfId="21" applyNumberFormat="1" applyFont="1" applyBorder="1" applyAlignment="1" applyProtection="1">
      <alignment horizontal="center" vertical="center"/>
      <protection/>
    </xf>
    <xf numFmtId="2" fontId="21" fillId="0" borderId="18" xfId="21" applyNumberFormat="1" applyFont="1" applyBorder="1" applyAlignment="1" applyProtection="1">
      <alignment horizontal="center" vertical="center"/>
      <protection/>
    </xf>
    <xf numFmtId="2" fontId="16" fillId="0" borderId="19" xfId="22" applyNumberFormat="1" applyFont="1" applyBorder="1" applyAlignment="1">
      <alignment horizontal="center" vertical="center"/>
      <protection/>
    </xf>
    <xf numFmtId="2" fontId="16" fillId="0" borderId="1" xfId="22" applyNumberFormat="1" applyFont="1" applyBorder="1" applyAlignment="1">
      <alignment horizontal="center" vertical="center"/>
      <protection/>
    </xf>
    <xf numFmtId="2" fontId="16" fillId="0" borderId="20" xfId="22" applyNumberFormat="1" applyFont="1" applyBorder="1" applyAlignment="1">
      <alignment horizontal="center" vertical="center"/>
      <protection/>
    </xf>
    <xf numFmtId="2" fontId="16" fillId="0" borderId="21" xfId="22" applyNumberFormat="1" applyFont="1" applyBorder="1" applyAlignment="1">
      <alignment horizontal="center" vertical="center"/>
      <protection/>
    </xf>
    <xf numFmtId="164" fontId="21" fillId="0" borderId="22" xfId="21" applyFont="1" applyBorder="1" applyAlignment="1">
      <alignment horizontal="center" vertical="center"/>
      <protection/>
    </xf>
    <xf numFmtId="164" fontId="21" fillId="0" borderId="22" xfId="21" applyFont="1" applyBorder="1" applyAlignment="1">
      <alignment vertical="center"/>
      <protection/>
    </xf>
    <xf numFmtId="164" fontId="20" fillId="0" borderId="22" xfId="21" applyFont="1" applyBorder="1" applyAlignment="1">
      <alignment horizontal="center" vertical="center"/>
      <protection/>
    </xf>
    <xf numFmtId="2" fontId="21" fillId="0" borderId="22" xfId="21" applyNumberFormat="1" applyFont="1" applyBorder="1" applyAlignment="1">
      <alignment horizontal="center" vertical="center"/>
      <protection/>
    </xf>
    <xf numFmtId="2" fontId="21" fillId="0" borderId="0" xfId="21" applyNumberFormat="1" applyFont="1" applyBorder="1" applyAlignment="1">
      <alignment horizontal="center" vertical="center"/>
      <protection/>
    </xf>
    <xf numFmtId="0" fontId="21" fillId="0" borderId="23" xfId="21" applyNumberFormat="1" applyFont="1" applyBorder="1" applyAlignment="1" applyProtection="1">
      <alignment horizontal="left" vertical="center"/>
      <protection locked="0"/>
    </xf>
    <xf numFmtId="2" fontId="21" fillId="0" borderId="0" xfId="21" applyNumberFormat="1" applyFont="1" applyBorder="1" applyAlignment="1">
      <alignment vertical="center"/>
      <protection/>
    </xf>
    <xf numFmtId="2" fontId="21" fillId="0" borderId="24" xfId="21" applyNumberFormat="1" applyFont="1" applyBorder="1" applyAlignment="1" applyProtection="1">
      <alignment horizontal="center" vertical="center"/>
      <protection/>
    </xf>
    <xf numFmtId="2" fontId="21" fillId="0" borderId="25" xfId="21" applyNumberFormat="1" applyFont="1" applyBorder="1" applyAlignment="1" applyProtection="1">
      <alignment horizontal="center" vertical="center"/>
      <protection/>
    </xf>
    <xf numFmtId="2" fontId="16" fillId="0" borderId="19" xfId="21" applyNumberFormat="1" applyFont="1" applyBorder="1" applyAlignment="1">
      <alignment vertical="center"/>
      <protection/>
    </xf>
    <xf numFmtId="2" fontId="16" fillId="0" borderId="1" xfId="22" applyNumberFormat="1" applyFont="1" applyBorder="1" applyAlignment="1">
      <alignment vertical="center"/>
      <protection/>
    </xf>
    <xf numFmtId="2" fontId="16" fillId="0" borderId="20" xfId="21" applyNumberFormat="1" applyFont="1" applyBorder="1" applyAlignment="1">
      <alignment vertical="center"/>
      <protection/>
    </xf>
    <xf numFmtId="2" fontId="16" fillId="0" borderId="1" xfId="21" applyNumberFormat="1" applyFont="1" applyBorder="1" applyAlignment="1">
      <alignment vertical="center"/>
      <protection/>
    </xf>
    <xf numFmtId="2" fontId="16" fillId="0" borderId="19" xfId="22" applyNumberFormat="1" applyFont="1" applyBorder="1" applyAlignment="1">
      <alignment vertical="center"/>
      <protection/>
    </xf>
    <xf numFmtId="2" fontId="16" fillId="0" borderId="20" xfId="22" applyNumberFormat="1" applyFont="1" applyBorder="1" applyAlignment="1">
      <alignment vertical="center"/>
      <protection/>
    </xf>
    <xf numFmtId="2" fontId="16" fillId="0" borderId="21" xfId="21" applyNumberFormat="1" applyFont="1" applyBorder="1" applyAlignment="1">
      <alignment vertical="center"/>
      <protection/>
    </xf>
    <xf numFmtId="2" fontId="21" fillId="0" borderId="0" xfId="21" applyNumberFormat="1" applyFont="1" applyAlignment="1" applyProtection="1">
      <alignment horizontal="left" vertical="center"/>
      <protection locked="0"/>
    </xf>
    <xf numFmtId="2" fontId="21" fillId="0" borderId="0" xfId="21" applyNumberFormat="1" applyFont="1" applyAlignment="1" applyProtection="1">
      <alignment horizontal="center" vertical="center"/>
      <protection locked="0"/>
    </xf>
    <xf numFmtId="2" fontId="21" fillId="0" borderId="0" xfId="21" applyNumberFormat="1" applyFont="1" applyAlignment="1">
      <alignment horizontal="center" vertical="center"/>
      <protection/>
    </xf>
    <xf numFmtId="2" fontId="21" fillId="0" borderId="2" xfId="21" applyNumberFormat="1" applyFont="1" applyBorder="1" applyAlignment="1" applyProtection="1">
      <alignment horizontal="center" vertical="center"/>
      <protection/>
    </xf>
    <xf numFmtId="164" fontId="21" fillId="0" borderId="0" xfId="21" applyFont="1" applyAlignment="1">
      <alignment horizontal="right" vertical="center"/>
      <protection/>
    </xf>
    <xf numFmtId="2" fontId="16" fillId="0" borderId="26" xfId="21" applyNumberFormat="1" applyFont="1" applyBorder="1" applyAlignment="1">
      <alignment vertical="center"/>
      <protection/>
    </xf>
    <xf numFmtId="2" fontId="16" fillId="0" borderId="27" xfId="21" applyNumberFormat="1" applyFont="1" applyBorder="1" applyAlignment="1">
      <alignment vertical="center"/>
      <protection/>
    </xf>
    <xf numFmtId="2" fontId="16" fillId="0" borderId="28" xfId="21" applyNumberFormat="1" applyFont="1" applyBorder="1" applyAlignment="1">
      <alignment vertical="center"/>
      <protection/>
    </xf>
    <xf numFmtId="2" fontId="16" fillId="0" borderId="29" xfId="21" applyNumberFormat="1" applyFont="1" applyBorder="1" applyAlignment="1">
      <alignment vertical="center"/>
      <protection/>
    </xf>
    <xf numFmtId="166" fontId="21" fillId="0" borderId="0" xfId="21" applyNumberFormat="1" applyFont="1" applyAlignment="1" applyProtection="1">
      <alignment horizontal="center" vertical="center"/>
      <protection/>
    </xf>
    <xf numFmtId="2" fontId="21" fillId="0" borderId="0" xfId="21" applyNumberFormat="1" applyFont="1" applyAlignment="1" applyProtection="1">
      <alignment horizontal="center" vertical="center"/>
      <protection/>
    </xf>
    <xf numFmtId="1" fontId="22" fillId="0" borderId="0" xfId="21" applyNumberFormat="1" applyFont="1" applyAlignment="1">
      <alignment horizontal="center" vertical="center"/>
      <protection/>
    </xf>
    <xf numFmtId="2" fontId="16" fillId="0" borderId="30" xfId="21" applyNumberFormat="1" applyFont="1" applyBorder="1" applyAlignment="1">
      <alignment vertical="center"/>
      <protection/>
    </xf>
    <xf numFmtId="2" fontId="16" fillId="0" borderId="0" xfId="21" applyNumberFormat="1" applyFont="1" applyAlignment="1">
      <alignment vertical="center"/>
      <protection/>
    </xf>
    <xf numFmtId="2" fontId="16" fillId="0" borderId="2" xfId="21" applyNumberFormat="1" applyFont="1" applyBorder="1" applyAlignment="1">
      <alignment vertical="center"/>
      <protection/>
    </xf>
    <xf numFmtId="164" fontId="37" fillId="0" borderId="0" xfId="21" applyFont="1" applyAlignment="1">
      <alignment horizontal="center" vertical="center"/>
      <protection/>
    </xf>
    <xf numFmtId="164" fontId="37" fillId="0" borderId="0" xfId="21" applyFont="1" applyAlignment="1">
      <alignment vertical="center"/>
      <protection/>
    </xf>
    <xf numFmtId="164" fontId="5" fillId="0" borderId="0" xfId="21" applyFont="1" applyAlignment="1">
      <alignment horizontal="center" vertical="center"/>
      <protection/>
    </xf>
    <xf numFmtId="165" fontId="37" fillId="0" borderId="0" xfId="21" applyNumberFormat="1" applyFont="1" applyAlignment="1">
      <alignment horizontal="center" vertical="center"/>
      <protection/>
    </xf>
    <xf numFmtId="166" fontId="37" fillId="0" borderId="0" xfId="21" applyNumberFormat="1" applyFont="1" applyAlignment="1">
      <alignment horizontal="center" vertical="center"/>
      <protection/>
    </xf>
    <xf numFmtId="164" fontId="41" fillId="0" borderId="0" xfId="21" applyFont="1" applyAlignment="1">
      <alignment vertical="center"/>
      <protection/>
    </xf>
    <xf numFmtId="164" fontId="41" fillId="0" borderId="0" xfId="21" applyFont="1" applyBorder="1" applyAlignment="1">
      <alignment vertical="center"/>
      <protection/>
    </xf>
    <xf numFmtId="165" fontId="37" fillId="0" borderId="0" xfId="21" applyNumberFormat="1" applyFont="1" applyAlignment="1">
      <alignment horizontal="left" vertical="center"/>
      <protection/>
    </xf>
    <xf numFmtId="2" fontId="41" fillId="0" borderId="0" xfId="21" applyNumberFormat="1" applyFont="1" applyAlignment="1">
      <alignment vertical="center"/>
      <protection/>
    </xf>
    <xf numFmtId="166" fontId="37" fillId="0" borderId="0" xfId="21" applyNumberFormat="1" applyFont="1" applyBorder="1" applyAlignment="1">
      <alignment horizontal="center" vertical="center"/>
      <protection/>
    </xf>
    <xf numFmtId="165" fontId="37" fillId="0" borderId="0" xfId="21" applyNumberFormat="1" applyFont="1" applyAlignment="1" applyProtection="1">
      <alignment horizontal="center" vertical="center"/>
      <protection/>
    </xf>
    <xf numFmtId="164" fontId="40" fillId="0" borderId="5" xfId="21" applyFont="1" applyBorder="1" applyAlignment="1">
      <alignment vertical="center"/>
      <protection/>
    </xf>
    <xf numFmtId="164" fontId="37" fillId="0" borderId="31" xfId="21" applyFont="1" applyBorder="1" applyAlignment="1">
      <alignment horizontal="center" vertical="center"/>
      <protection/>
    </xf>
    <xf numFmtId="164" fontId="41" fillId="0" borderId="0" xfId="21" applyFont="1" applyAlignment="1">
      <alignment horizontal="center" vertical="center"/>
      <protection/>
    </xf>
    <xf numFmtId="164" fontId="37" fillId="0" borderId="32" xfId="21" applyFont="1" applyBorder="1" applyAlignment="1">
      <alignment horizontal="center" vertical="center"/>
      <protection/>
    </xf>
    <xf numFmtId="166" fontId="41" fillId="0" borderId="0" xfId="21" applyNumberFormat="1" applyFont="1" applyAlignment="1">
      <alignment horizontal="center" vertical="center"/>
      <protection/>
    </xf>
    <xf numFmtId="165" fontId="37" fillId="0" borderId="1" xfId="21" applyNumberFormat="1" applyFont="1" applyBorder="1" applyAlignment="1" applyProtection="1">
      <alignment horizontal="center" vertical="center"/>
      <protection/>
    </xf>
    <xf numFmtId="49" fontId="37" fillId="0" borderId="20" xfId="21" applyNumberFormat="1" applyFont="1" applyBorder="1" applyAlignment="1" applyProtection="1">
      <alignment horizontal="left" vertical="center"/>
      <protection locked="0"/>
    </xf>
    <xf numFmtId="166" fontId="20" fillId="0" borderId="0" xfId="21" applyNumberFormat="1" applyFont="1" applyAlignment="1">
      <alignment horizontal="center" vertical="center"/>
      <protection/>
    </xf>
    <xf numFmtId="166" fontId="39" fillId="0" borderId="0" xfId="21" applyNumberFormat="1" applyFont="1" applyAlignment="1">
      <alignment horizontal="center" vertical="center"/>
      <protection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/>
    </xf>
    <xf numFmtId="9" fontId="20" fillId="0" borderId="1" xfId="23" applyFont="1" applyBorder="1" applyAlignment="1">
      <alignment horizontal="center"/>
    </xf>
    <xf numFmtId="9" fontId="20" fillId="0" borderId="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64" fontId="36" fillId="0" borderId="0" xfId="21" applyFont="1" applyFill="1" applyBorder="1" applyAlignment="1" applyProtection="1">
      <alignment vertical="center"/>
      <protection locked="0"/>
    </xf>
    <xf numFmtId="164" fontId="38" fillId="0" borderId="0" xfId="21" applyFont="1" applyFill="1" applyBorder="1" applyAlignment="1" applyProtection="1">
      <alignment vertical="center"/>
      <protection locked="0"/>
    </xf>
    <xf numFmtId="164" fontId="36" fillId="2" borderId="33" xfId="21" applyFont="1" applyFill="1" applyBorder="1" applyAlignment="1" applyProtection="1">
      <alignment vertical="center"/>
      <protection locked="0"/>
    </xf>
    <xf numFmtId="164" fontId="36" fillId="2" borderId="32" xfId="21" applyFont="1" applyFill="1" applyBorder="1" applyAlignment="1" applyProtection="1">
      <alignment vertical="center"/>
      <protection locked="0"/>
    </xf>
    <xf numFmtId="164" fontId="38" fillId="2" borderId="31" xfId="21" applyFont="1" applyFill="1" applyBorder="1" applyAlignment="1" applyProtection="1">
      <alignment vertical="center"/>
      <protection locked="0"/>
    </xf>
    <xf numFmtId="164" fontId="36" fillId="2" borderId="34" xfId="21" applyFont="1" applyFill="1" applyBorder="1" applyAlignment="1" applyProtection="1">
      <alignment vertical="center"/>
      <protection locked="0"/>
    </xf>
    <xf numFmtId="164" fontId="36" fillId="2" borderId="35" xfId="21" applyFont="1" applyFill="1" applyBorder="1" applyAlignment="1" applyProtection="1">
      <alignment vertical="center"/>
      <protection locked="0"/>
    </xf>
    <xf numFmtId="49" fontId="21" fillId="2" borderId="1" xfId="21" applyNumberFormat="1" applyFont="1" applyFill="1" applyBorder="1" applyAlignment="1" applyProtection="1">
      <alignment horizontal="left" vertical="center"/>
      <protection locked="0"/>
    </xf>
    <xf numFmtId="49" fontId="21" fillId="2" borderId="1" xfId="21" applyNumberFormat="1" applyFont="1" applyFill="1" applyBorder="1" applyAlignment="1" applyProtection="1">
      <alignment vertical="center"/>
      <protection locked="0"/>
    </xf>
    <xf numFmtId="49" fontId="21" fillId="2" borderId="1" xfId="21" applyNumberFormat="1" applyFont="1" applyFill="1" applyBorder="1" applyAlignment="1" applyProtection="1" quotePrefix="1">
      <alignment horizontal="left" vertical="center"/>
      <protection locked="0"/>
    </xf>
    <xf numFmtId="1" fontId="21" fillId="2" borderId="1" xfId="21" applyNumberFormat="1" applyFont="1" applyFill="1" applyBorder="1" applyAlignment="1" applyProtection="1">
      <alignment horizontal="center" vertical="center"/>
      <protection locked="0"/>
    </xf>
    <xf numFmtId="49" fontId="21" fillId="2" borderId="20" xfId="21" applyNumberFormat="1" applyFont="1" applyFill="1" applyBorder="1" applyAlignment="1" applyProtection="1">
      <alignment horizontal="left" vertical="center"/>
      <protection locked="0"/>
    </xf>
    <xf numFmtId="49" fontId="21" fillId="2" borderId="21" xfId="21" applyNumberFormat="1" applyFont="1" applyFill="1" applyBorder="1" applyAlignment="1" applyProtection="1">
      <alignment horizontal="left" vertical="center"/>
      <protection locked="0"/>
    </xf>
    <xf numFmtId="164" fontId="36" fillId="0" borderId="0" xfId="21" applyNumberFormat="1" applyFont="1" applyBorder="1" applyAlignment="1" applyProtection="1">
      <alignment horizontal="center" vertical="center"/>
      <protection/>
    </xf>
    <xf numFmtId="164" fontId="40" fillId="0" borderId="5" xfId="21" applyFont="1" applyBorder="1" applyAlignment="1">
      <alignment horizontal="center" vertical="center"/>
      <protection/>
    </xf>
    <xf numFmtId="164" fontId="37" fillId="0" borderId="6" xfId="21" applyFont="1" applyBorder="1" applyAlignment="1">
      <alignment horizontal="center" vertical="center"/>
      <protection/>
    </xf>
    <xf numFmtId="165" fontId="37" fillId="0" borderId="36" xfId="21" applyNumberFormat="1" applyFont="1" applyBorder="1" applyAlignment="1">
      <alignment horizontal="center" vertical="center"/>
      <protection/>
    </xf>
    <xf numFmtId="166" fontId="40" fillId="0" borderId="5" xfId="21" applyNumberFormat="1" applyFont="1" applyBorder="1" applyAlignment="1">
      <alignment horizontal="center" vertical="center"/>
      <protection/>
    </xf>
    <xf numFmtId="166" fontId="40" fillId="0" borderId="36" xfId="21" applyNumberFormat="1" applyFont="1" applyBorder="1" applyAlignment="1">
      <alignment horizontal="center" vertical="center"/>
      <protection/>
    </xf>
    <xf numFmtId="166" fontId="37" fillId="0" borderId="5" xfId="21" applyNumberFormat="1" applyFont="1" applyBorder="1" applyAlignment="1">
      <alignment horizontal="center" vertical="center"/>
      <protection/>
    </xf>
    <xf numFmtId="164" fontId="37" fillId="0" borderId="36" xfId="21" applyFont="1" applyBorder="1" applyAlignment="1">
      <alignment vertical="center"/>
      <protection/>
    </xf>
    <xf numFmtId="166" fontId="37" fillId="0" borderId="31" xfId="21" applyNumberFormat="1" applyFont="1" applyBorder="1" applyAlignment="1">
      <alignment horizontal="center" vertical="center"/>
      <protection/>
    </xf>
    <xf numFmtId="164" fontId="41" fillId="0" borderId="33" xfId="21" applyFont="1" applyBorder="1" applyAlignment="1">
      <alignment horizontal="center" vertical="center"/>
      <protection/>
    </xf>
    <xf numFmtId="165" fontId="41" fillId="0" borderId="37" xfId="21" applyNumberFormat="1" applyFont="1" applyBorder="1" applyAlignment="1">
      <alignment horizontal="center" vertical="center"/>
      <protection/>
    </xf>
    <xf numFmtId="166" fontId="45" fillId="0" borderId="23" xfId="21" applyNumberFormat="1" applyFont="1" applyBorder="1" applyAlignment="1">
      <alignment horizontal="center" vertical="center"/>
      <protection/>
    </xf>
    <xf numFmtId="166" fontId="45" fillId="0" borderId="37" xfId="21" applyNumberFormat="1" applyFont="1" applyBorder="1" applyAlignment="1">
      <alignment horizontal="center" vertical="center"/>
      <protection/>
    </xf>
    <xf numFmtId="166" fontId="37" fillId="0" borderId="23" xfId="21" applyNumberFormat="1" applyFont="1" applyBorder="1" applyAlignment="1">
      <alignment horizontal="center" vertical="center"/>
      <protection/>
    </xf>
    <xf numFmtId="164" fontId="41" fillId="0" borderId="37" xfId="21" applyFont="1" applyBorder="1" applyAlignment="1">
      <alignment vertical="center"/>
      <protection/>
    </xf>
    <xf numFmtId="166" fontId="41" fillId="0" borderId="32" xfId="21" applyNumberFormat="1" applyFont="1" applyBorder="1" applyAlignment="1">
      <alignment horizontal="center" vertical="center"/>
      <protection/>
    </xf>
    <xf numFmtId="166" fontId="37" fillId="0" borderId="24" xfId="21" applyNumberFormat="1" applyFont="1" applyBorder="1" applyAlignment="1">
      <alignment horizontal="center" vertical="center"/>
      <protection/>
    </xf>
    <xf numFmtId="166" fontId="41" fillId="0" borderId="4" xfId="21" applyNumberFormat="1" applyFont="1" applyBorder="1" applyAlignment="1">
      <alignment horizontal="center" vertical="center"/>
      <protection/>
    </xf>
    <xf numFmtId="166" fontId="36" fillId="0" borderId="1" xfId="21" applyNumberFormat="1" applyFont="1" applyBorder="1" applyAlignment="1">
      <alignment vertical="center"/>
      <protection/>
    </xf>
    <xf numFmtId="166" fontId="41" fillId="0" borderId="37" xfId="21" applyNumberFormat="1" applyFont="1" applyBorder="1" applyAlignment="1">
      <alignment horizontal="center" vertical="center"/>
      <protection/>
    </xf>
    <xf numFmtId="166" fontId="42" fillId="0" borderId="0" xfId="21" applyNumberFormat="1" applyFont="1" applyAlignment="1">
      <alignment horizontal="center" vertical="center"/>
      <protection/>
    </xf>
    <xf numFmtId="1" fontId="43" fillId="2" borderId="1" xfId="15" applyNumberFormat="1" applyFont="1" applyFill="1" applyBorder="1" applyAlignment="1">
      <alignment horizontal="center" vertical="center"/>
    </xf>
    <xf numFmtId="166" fontId="23" fillId="2" borderId="2" xfId="21" applyNumberFormat="1" applyFont="1" applyFill="1" applyBorder="1" applyAlignment="1">
      <alignment horizontal="center" vertical="center"/>
      <protection/>
    </xf>
    <xf numFmtId="166" fontId="37" fillId="0" borderId="30" xfId="21" applyNumberFormat="1" applyFont="1" applyBorder="1" applyAlignment="1">
      <alignment horizontal="center" vertical="center"/>
      <protection/>
    </xf>
    <xf numFmtId="164" fontId="37" fillId="0" borderId="30" xfId="21" applyFont="1" applyBorder="1" applyAlignment="1">
      <alignment horizontal="center" vertical="center"/>
      <protection/>
    </xf>
    <xf numFmtId="166" fontId="37" fillId="0" borderId="38" xfId="21" applyNumberFormat="1" applyFont="1" applyBorder="1" applyAlignment="1">
      <alignment horizontal="center" vertical="center"/>
      <protection/>
    </xf>
    <xf numFmtId="166" fontId="37" fillId="0" borderId="37" xfId="21" applyNumberFormat="1" applyFont="1" applyBorder="1" applyAlignment="1">
      <alignment horizontal="center" vertical="center"/>
      <protection/>
    </xf>
    <xf numFmtId="165" fontId="37" fillId="0" borderId="21" xfId="21" applyNumberFormat="1" applyFont="1" applyBorder="1" applyAlignment="1" applyProtection="1">
      <alignment horizontal="center" vertical="center"/>
      <protection/>
    </xf>
    <xf numFmtId="164" fontId="40" fillId="0" borderId="24" xfId="21" applyFont="1" applyBorder="1" applyAlignment="1">
      <alignment vertical="center"/>
      <protection/>
    </xf>
    <xf numFmtId="49" fontId="37" fillId="0" borderId="39" xfId="21" applyNumberFormat="1" applyFont="1" applyBorder="1" applyAlignment="1" applyProtection="1">
      <alignment horizontal="left" vertical="center"/>
      <protection locked="0"/>
    </xf>
    <xf numFmtId="49" fontId="21" fillId="0" borderId="1" xfId="21" applyNumberFormat="1" applyFont="1" applyFill="1" applyBorder="1" applyAlignment="1" applyProtection="1">
      <alignment horizontal="left" vertical="center"/>
      <protection locked="0"/>
    </xf>
    <xf numFmtId="164" fontId="47" fillId="2" borderId="6" xfId="2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4" fontId="39" fillId="0" borderId="0" xfId="21" applyFont="1" applyAlignment="1">
      <alignment horizontal="center" vertical="center"/>
      <protection/>
    </xf>
    <xf numFmtId="164" fontId="39" fillId="0" borderId="0" xfId="21" applyFont="1" applyAlignment="1">
      <alignment vertical="center"/>
      <protection/>
    </xf>
    <xf numFmtId="2" fontId="39" fillId="0" borderId="1" xfId="21" applyNumberFormat="1" applyFont="1" applyBorder="1" applyAlignment="1" applyProtection="1">
      <alignment horizontal="center" vertical="center"/>
      <protection/>
    </xf>
    <xf numFmtId="164" fontId="50" fillId="0" borderId="21" xfId="21" applyFont="1" applyBorder="1" applyAlignment="1">
      <alignment horizontal="left" vertical="center"/>
      <protection/>
    </xf>
    <xf numFmtId="166" fontId="39" fillId="0" borderId="11" xfId="21" applyNumberFormat="1" applyFont="1" applyBorder="1" applyAlignment="1">
      <alignment horizontal="center" vertical="center"/>
      <protection/>
    </xf>
    <xf numFmtId="166" fontId="51" fillId="0" borderId="11" xfId="21" applyNumberFormat="1" applyFont="1" applyBorder="1" applyAlignment="1">
      <alignment horizontal="center" vertical="center"/>
      <protection/>
    </xf>
    <xf numFmtId="9" fontId="39" fillId="2" borderId="1" xfId="23" applyFont="1" applyFill="1" applyBorder="1" applyAlignment="1">
      <alignment horizontal="center" vertical="center"/>
    </xf>
    <xf numFmtId="164" fontId="52" fillId="0" borderId="0" xfId="21" applyFont="1" applyAlignment="1">
      <alignment vertical="center"/>
      <protection/>
    </xf>
    <xf numFmtId="166" fontId="39" fillId="0" borderId="0" xfId="21" applyNumberFormat="1" applyFont="1" applyAlignment="1" applyProtection="1">
      <alignment horizontal="center" vertical="center"/>
      <protection locked="0"/>
    </xf>
    <xf numFmtId="9" fontId="39" fillId="0" borderId="0" xfId="23" applyFont="1" applyAlignment="1">
      <alignment horizontal="center" vertical="center"/>
    </xf>
    <xf numFmtId="166" fontId="39" fillId="0" borderId="0" xfId="21" applyNumberFormat="1" applyFont="1" applyBorder="1" applyAlignment="1" applyProtection="1">
      <alignment horizontal="center" vertical="center"/>
      <protection/>
    </xf>
    <xf numFmtId="164" fontId="39" fillId="0" borderId="2" xfId="21" applyNumberFormat="1" applyFont="1" applyBorder="1" applyAlignment="1" applyProtection="1">
      <alignment horizontal="center" vertical="center"/>
      <protection/>
    </xf>
    <xf numFmtId="0" fontId="46" fillId="0" borderId="0" xfId="0" applyFont="1" applyAlignment="1">
      <alignment vertical="center"/>
    </xf>
    <xf numFmtId="170" fontId="49" fillId="3" borderId="2" xfId="21" applyNumberFormat="1" applyFont="1" applyFill="1" applyBorder="1" applyAlignment="1">
      <alignment vertical="center"/>
      <protection/>
    </xf>
    <xf numFmtId="164" fontId="39" fillId="0" borderId="4" xfId="21" applyFont="1" applyBorder="1" applyAlignment="1">
      <alignment horizontal="center" vertical="center"/>
      <protection/>
    </xf>
    <xf numFmtId="164" fontId="52" fillId="0" borderId="0" xfId="21" applyFont="1" applyAlignment="1">
      <alignment horizontal="center" vertical="center"/>
      <protection/>
    </xf>
    <xf numFmtId="164" fontId="52" fillId="0" borderId="21" xfId="21" applyFont="1" applyBorder="1" applyAlignment="1">
      <alignment horizontal="center" vertical="center"/>
      <protection/>
    </xf>
    <xf numFmtId="165" fontId="52" fillId="0" borderId="11" xfId="21" applyNumberFormat="1" applyFont="1" applyBorder="1" applyAlignment="1">
      <alignment horizontal="center" vertical="center"/>
      <protection/>
    </xf>
    <xf numFmtId="165" fontId="39" fillId="2" borderId="1" xfId="21" applyNumberFormat="1" applyFont="1" applyFill="1" applyBorder="1" applyAlignment="1">
      <alignment horizontal="center" vertical="center"/>
      <protection/>
    </xf>
    <xf numFmtId="166" fontId="52" fillId="2" borderId="11" xfId="21" applyNumberFormat="1" applyFont="1" applyFill="1" applyBorder="1" applyAlignment="1">
      <alignment horizontal="center" vertical="center"/>
      <protection/>
    </xf>
    <xf numFmtId="44" fontId="39" fillId="2" borderId="1" xfId="17" applyFont="1" applyFill="1" applyBorder="1" applyAlignment="1">
      <alignment horizontal="center" vertical="center"/>
    </xf>
    <xf numFmtId="192" fontId="39" fillId="0" borderId="23" xfId="17" applyNumberFormat="1" applyFont="1" applyBorder="1" applyAlignment="1">
      <alignment horizontal="center" vertical="center"/>
    </xf>
    <xf numFmtId="164" fontId="52" fillId="0" borderId="11" xfId="21" applyFont="1" applyBorder="1" applyAlignment="1">
      <alignment vertical="center"/>
      <protection/>
    </xf>
    <xf numFmtId="180" fontId="39" fillId="0" borderId="1" xfId="17" applyNumberFormat="1" applyFont="1" applyBorder="1" applyAlignment="1">
      <alignment horizontal="center" vertical="center"/>
    </xf>
    <xf numFmtId="164" fontId="52" fillId="0" borderId="33" xfId="21" applyFont="1" applyBorder="1" applyAlignment="1">
      <alignment horizontal="center" vertical="center"/>
      <protection/>
    </xf>
    <xf numFmtId="165" fontId="52" fillId="0" borderId="37" xfId="21" applyNumberFormat="1" applyFont="1" applyBorder="1" applyAlignment="1">
      <alignment horizontal="center" vertical="center"/>
      <protection/>
    </xf>
    <xf numFmtId="164" fontId="52" fillId="0" borderId="37" xfId="21" applyFont="1" applyBorder="1" applyAlignment="1">
      <alignment vertical="center"/>
      <protection/>
    </xf>
    <xf numFmtId="180" fontId="39" fillId="0" borderId="23" xfId="17" applyNumberFormat="1" applyFont="1" applyBorder="1" applyAlignment="1">
      <alignment horizontal="center" vertical="center"/>
    </xf>
    <xf numFmtId="164" fontId="39" fillId="0" borderId="1" xfId="21" applyFont="1" applyBorder="1" applyAlignment="1">
      <alignment horizontal="center" vertical="center"/>
      <protection/>
    </xf>
    <xf numFmtId="165" fontId="52" fillId="0" borderId="0" xfId="21" applyNumberFormat="1" applyFont="1" applyAlignment="1">
      <alignment horizontal="center" vertical="center"/>
      <protection/>
    </xf>
    <xf numFmtId="166" fontId="52" fillId="0" borderId="0" xfId="21" applyNumberFormat="1" applyFont="1" applyAlignment="1">
      <alignment horizontal="center" vertical="center"/>
      <protection/>
    </xf>
    <xf numFmtId="180" fontId="52" fillId="0" borderId="0" xfId="21" applyNumberFormat="1" applyFont="1" applyAlignment="1">
      <alignment vertical="center"/>
      <protection/>
    </xf>
    <xf numFmtId="164" fontId="39" fillId="0" borderId="2" xfId="21" applyFont="1" applyBorder="1" applyAlignment="1">
      <alignment horizontal="center" vertical="center"/>
      <protection/>
    </xf>
    <xf numFmtId="164" fontId="53" fillId="0" borderId="0" xfId="21" applyFont="1" applyAlignment="1">
      <alignment horizontal="center" vertical="center"/>
      <protection/>
    </xf>
    <xf numFmtId="165" fontId="53" fillId="0" borderId="0" xfId="21" applyNumberFormat="1" applyFont="1" applyAlignment="1">
      <alignment horizontal="center" vertical="center"/>
      <protection/>
    </xf>
    <xf numFmtId="166" fontId="53" fillId="0" borderId="0" xfId="21" applyNumberFormat="1" applyFont="1" applyAlignment="1">
      <alignment horizontal="center" vertical="center"/>
      <protection/>
    </xf>
    <xf numFmtId="164" fontId="53" fillId="0" borderId="0" xfId="21" applyFont="1" applyAlignment="1">
      <alignment vertical="center"/>
      <protection/>
    </xf>
    <xf numFmtId="180" fontId="39" fillId="3" borderId="2" xfId="17" applyNumberFormat="1" applyFont="1" applyFill="1" applyBorder="1" applyAlignment="1">
      <alignment horizontal="center" vertical="center"/>
    </xf>
    <xf numFmtId="170" fontId="48" fillId="3" borderId="2" xfId="21" applyNumberFormat="1" applyFont="1" applyFill="1" applyBorder="1" applyAlignment="1">
      <alignment vertical="center"/>
      <protection/>
    </xf>
    <xf numFmtId="164" fontId="44" fillId="0" borderId="21" xfId="21" applyFont="1" applyBorder="1" applyAlignment="1">
      <alignment horizontal="center" vertical="center"/>
      <protection/>
    </xf>
    <xf numFmtId="164" fontId="43" fillId="0" borderId="11" xfId="21" applyFont="1" applyBorder="1" applyAlignment="1">
      <alignment horizontal="center" vertical="center"/>
      <protection/>
    </xf>
    <xf numFmtId="164" fontId="43" fillId="0" borderId="4" xfId="21" applyFont="1" applyBorder="1" applyAlignment="1">
      <alignment horizontal="center" vertical="center"/>
      <protection/>
    </xf>
    <xf numFmtId="164" fontId="39" fillId="0" borderId="0" xfId="21" applyFont="1" applyAlignment="1" applyProtection="1">
      <alignment horizontal="right" vertical="center"/>
      <protection locked="0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64" fontId="22" fillId="0" borderId="0" xfId="21" applyFont="1" applyBorder="1" applyAlignment="1" applyProtection="1">
      <alignment horizontal="center" vertical="center"/>
      <protection locked="0"/>
    </xf>
    <xf numFmtId="0" fontId="16" fillId="0" borderId="19" xfId="21" applyNumberFormat="1" applyFont="1" applyBorder="1" applyAlignment="1">
      <alignment horizontal="center" vertical="center"/>
      <protection/>
    </xf>
    <xf numFmtId="0" fontId="16" fillId="0" borderId="1" xfId="21" applyNumberFormat="1" applyFont="1" applyBorder="1" applyAlignment="1">
      <alignment horizontal="center" vertical="center"/>
      <protection/>
    </xf>
    <xf numFmtId="0" fontId="16" fillId="0" borderId="20" xfId="21" applyNumberFormat="1" applyFont="1" applyBorder="1" applyAlignment="1">
      <alignment horizontal="center" vertical="center"/>
      <protection/>
    </xf>
    <xf numFmtId="49" fontId="16" fillId="0" borderId="19" xfId="21" applyNumberFormat="1" applyFont="1" applyBorder="1" applyAlignment="1">
      <alignment horizontal="center" vertical="center"/>
      <protection/>
    </xf>
    <xf numFmtId="2" fontId="16" fillId="0" borderId="19" xfId="21" applyNumberFormat="1" applyFont="1" applyBorder="1" applyAlignment="1">
      <alignment horizontal="center" vertical="center"/>
      <protection/>
    </xf>
    <xf numFmtId="2" fontId="16" fillId="0" borderId="1" xfId="21" applyNumberFormat="1" applyFont="1" applyBorder="1" applyAlignment="1">
      <alignment horizontal="center" vertical="center"/>
      <protection/>
    </xf>
    <xf numFmtId="2" fontId="16" fillId="0" borderId="20" xfId="21" applyNumberFormat="1" applyFont="1" applyBorder="1" applyAlignment="1">
      <alignment horizontal="center" vertical="center"/>
      <protection/>
    </xf>
    <xf numFmtId="0" fontId="16" fillId="0" borderId="21" xfId="21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37" fillId="2" borderId="3" xfId="21" applyFont="1" applyFill="1" applyBorder="1" applyAlignment="1">
      <alignment vertical="center"/>
      <protection/>
    </xf>
    <xf numFmtId="164" fontId="40" fillId="2" borderId="3" xfId="21" applyFont="1" applyFill="1" applyBorder="1" applyAlignment="1">
      <alignment horizontal="center" vertical="center"/>
      <protection/>
    </xf>
    <xf numFmtId="164" fontId="37" fillId="2" borderId="0" xfId="21" applyFont="1" applyFill="1" applyAlignment="1">
      <alignment horizontal="center" vertical="center"/>
      <protection/>
    </xf>
    <xf numFmtId="164" fontId="5" fillId="2" borderId="0" xfId="21" applyFont="1" applyFill="1" applyAlignment="1">
      <alignment horizontal="center" vertical="center"/>
      <protection/>
    </xf>
    <xf numFmtId="165" fontId="40" fillId="2" borderId="3" xfId="21" applyNumberFormat="1" applyFont="1" applyFill="1" applyBorder="1" applyAlignment="1">
      <alignment horizontal="center" vertical="center"/>
      <protection/>
    </xf>
    <xf numFmtId="166" fontId="40" fillId="2" borderId="3" xfId="21" applyNumberFormat="1" applyFont="1" applyFill="1" applyBorder="1" applyAlignment="1">
      <alignment horizontal="center" vertical="center"/>
      <protection/>
    </xf>
    <xf numFmtId="164" fontId="37" fillId="2" borderId="10" xfId="21" applyFont="1" applyFill="1" applyBorder="1" applyAlignment="1">
      <alignment vertical="center"/>
      <protection/>
    </xf>
    <xf numFmtId="164" fontId="40" fillId="2" borderId="10" xfId="21" applyFont="1" applyFill="1" applyBorder="1" applyAlignment="1">
      <alignment horizontal="center" vertical="center"/>
      <protection/>
    </xf>
    <xf numFmtId="165" fontId="40" fillId="2" borderId="10" xfId="21" applyNumberFormat="1" applyFont="1" applyFill="1" applyBorder="1" applyAlignment="1">
      <alignment horizontal="center" vertical="center"/>
      <protection/>
    </xf>
    <xf numFmtId="166" fontId="40" fillId="2" borderId="10" xfId="21" applyNumberFormat="1" applyFont="1" applyFill="1" applyBorder="1" applyAlignment="1">
      <alignment horizontal="center" vertical="center"/>
      <protection/>
    </xf>
    <xf numFmtId="164" fontId="40" fillId="2" borderId="30" xfId="21" applyFont="1" applyFill="1" applyBorder="1" applyAlignment="1">
      <alignment horizontal="center" vertical="center"/>
      <protection/>
    </xf>
    <xf numFmtId="164" fontId="37" fillId="2" borderId="38" xfId="21" applyFont="1" applyFill="1" applyBorder="1" applyAlignment="1">
      <alignment horizontal="center" vertical="center"/>
      <protection/>
    </xf>
    <xf numFmtId="164" fontId="5" fillId="2" borderId="42" xfId="21" applyFont="1" applyFill="1" applyBorder="1" applyAlignment="1">
      <alignment horizontal="center" vertical="center"/>
      <protection/>
    </xf>
    <xf numFmtId="165" fontId="40" fillId="2" borderId="30" xfId="21" applyNumberFormat="1" applyFont="1" applyFill="1" applyBorder="1" applyAlignment="1">
      <alignment horizontal="center" vertical="center"/>
      <protection/>
    </xf>
    <xf numFmtId="166" fontId="40" fillId="2" borderId="30" xfId="21" applyNumberFormat="1" applyFont="1" applyFill="1" applyBorder="1" applyAlignment="1">
      <alignment horizontal="center" vertical="center"/>
      <protection/>
    </xf>
    <xf numFmtId="164" fontId="40" fillId="2" borderId="43" xfId="21" applyFont="1" applyFill="1" applyBorder="1" applyAlignment="1">
      <alignment horizontal="center" vertical="center"/>
      <protection/>
    </xf>
    <xf numFmtId="164" fontId="40" fillId="2" borderId="16" xfId="21" applyFont="1" applyFill="1" applyBorder="1" applyAlignment="1">
      <alignment horizontal="center" vertical="center"/>
      <protection/>
    </xf>
    <xf numFmtId="164" fontId="40" fillId="2" borderId="44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0578341" xfId="21"/>
    <cellStyle name="Normal_Big Ben Denim Carpenter Jeans#PD24DN2(Mexico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123825</xdr:rowOff>
    </xdr:from>
    <xdr:to>
      <xdr:col>0</xdr:col>
      <xdr:colOff>5514975</xdr:colOff>
      <xdr:row>42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7625" y="881062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88</xdr:row>
      <xdr:rowOff>85725</xdr:rowOff>
    </xdr:from>
    <xdr:to>
      <xdr:col>0</xdr:col>
      <xdr:colOff>6419850</xdr:colOff>
      <xdr:row>88</xdr:row>
      <xdr:rowOff>85725</xdr:rowOff>
    </xdr:to>
    <xdr:sp>
      <xdr:nvSpPr>
        <xdr:cNvPr id="2" name="Line 2"/>
        <xdr:cNvSpPr>
          <a:spLocks/>
        </xdr:cNvSpPr>
      </xdr:nvSpPr>
      <xdr:spPr>
        <a:xfrm>
          <a:off x="161925" y="16649700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43</xdr:row>
      <xdr:rowOff>0</xdr:rowOff>
    </xdr:from>
    <xdr:to>
      <xdr:col>0</xdr:col>
      <xdr:colOff>5915025</xdr:colOff>
      <xdr:row>88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rcRect b="12274"/>
        <a:stretch>
          <a:fillRect/>
        </a:stretch>
      </xdr:blipFill>
      <xdr:spPr>
        <a:xfrm>
          <a:off x="123825" y="9277350"/>
          <a:ext cx="5791200" cy="738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140</xdr:row>
      <xdr:rowOff>47625</xdr:rowOff>
    </xdr:from>
    <xdr:to>
      <xdr:col>0</xdr:col>
      <xdr:colOff>5514975</xdr:colOff>
      <xdr:row>140</xdr:row>
      <xdr:rowOff>47625</xdr:rowOff>
    </xdr:to>
    <xdr:sp>
      <xdr:nvSpPr>
        <xdr:cNvPr id="4" name="Line 5"/>
        <xdr:cNvSpPr>
          <a:spLocks/>
        </xdr:cNvSpPr>
      </xdr:nvSpPr>
      <xdr:spPr>
        <a:xfrm>
          <a:off x="47625" y="2503170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89</xdr:row>
      <xdr:rowOff>0</xdr:rowOff>
    </xdr:from>
    <xdr:to>
      <xdr:col>0</xdr:col>
      <xdr:colOff>5972175</xdr:colOff>
      <xdr:row>141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725900"/>
          <a:ext cx="5848350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0</xdr:col>
      <xdr:colOff>6686550</xdr:colOff>
      <xdr:row>42</xdr:row>
      <xdr:rowOff>66675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9050"/>
          <a:ext cx="6467475" cy="873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2</xdr:row>
      <xdr:rowOff>0</xdr:rowOff>
    </xdr:from>
    <xdr:to>
      <xdr:col>12</xdr:col>
      <xdr:colOff>819150</xdr:colOff>
      <xdr:row>10</xdr:row>
      <xdr:rowOff>95250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rcRect l="3607" t="11802" r="4261" b="10491"/>
        <a:stretch>
          <a:fillRect/>
        </a:stretch>
      </xdr:blipFill>
      <xdr:spPr>
        <a:xfrm>
          <a:off x="3248025" y="371475"/>
          <a:ext cx="2200275" cy="1857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2</xdr:row>
      <xdr:rowOff>0</xdr:rowOff>
    </xdr:from>
    <xdr:to>
      <xdr:col>12</xdr:col>
      <xdr:colOff>819150</xdr:colOff>
      <xdr:row>10</xdr:row>
      <xdr:rowOff>95250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rcRect l="3607" t="11802" r="4261" b="10491"/>
        <a:stretch>
          <a:fillRect/>
        </a:stretch>
      </xdr:blipFill>
      <xdr:spPr>
        <a:xfrm>
          <a:off x="3248025" y="371475"/>
          <a:ext cx="2200275" cy="1857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2</xdr:row>
      <xdr:rowOff>0</xdr:rowOff>
    </xdr:from>
    <xdr:to>
      <xdr:col>12</xdr:col>
      <xdr:colOff>819150</xdr:colOff>
      <xdr:row>10</xdr:row>
      <xdr:rowOff>95250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rcRect l="3607" t="11802" r="4261" b="10491"/>
        <a:stretch>
          <a:fillRect/>
        </a:stretch>
      </xdr:blipFill>
      <xdr:spPr>
        <a:xfrm>
          <a:off x="3248025" y="371475"/>
          <a:ext cx="2200275" cy="1857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sandow\LOCALS~1\Temp\C.Lotus.Notes.Data\Kens%20Experi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4"/>
      <sheetName val="Sheet3 (2)"/>
      <sheetName val="Formulas H"/>
    </sheetNames>
    <sheetDataSet>
      <sheetData sheetId="1">
        <row r="2">
          <cell r="B2" t="str">
            <v>301 /       / Lt</v>
          </cell>
        </row>
        <row r="3">
          <cell r="B3" t="str">
            <v>301 /       / Med</v>
          </cell>
        </row>
        <row r="4">
          <cell r="B4" t="str">
            <v>301 /       / Hvy</v>
          </cell>
        </row>
        <row r="5">
          <cell r="B5" t="str">
            <v>301 /       / Ex-Hvy</v>
          </cell>
        </row>
        <row r="6">
          <cell r="B6" t="str">
            <v>401 /       / Lt</v>
          </cell>
        </row>
        <row r="7">
          <cell r="B7" t="str">
            <v>401 /       / Med</v>
          </cell>
        </row>
        <row r="8">
          <cell r="B8" t="str">
            <v>401 /        / Hvy</v>
          </cell>
        </row>
        <row r="9">
          <cell r="B9" t="str">
            <v>401 /        / Ex-Hvy</v>
          </cell>
        </row>
        <row r="10">
          <cell r="B10" t="str">
            <v>406 / 1/8  / Lt</v>
          </cell>
        </row>
        <row r="11">
          <cell r="B11" t="str">
            <v>406 / 1/8  / Med</v>
          </cell>
        </row>
        <row r="12">
          <cell r="B12" t="str">
            <v>406 / 1/8  / Hvy</v>
          </cell>
        </row>
        <row r="13">
          <cell r="B13" t="str">
            <v>406 / 3/16 / Lt</v>
          </cell>
        </row>
        <row r="14">
          <cell r="B14" t="str">
            <v>406 / 3/16 / Med</v>
          </cell>
        </row>
        <row r="15">
          <cell r="B15" t="str">
            <v>406 / 3/16 / Hvy</v>
          </cell>
        </row>
        <row r="16">
          <cell r="B16" t="str">
            <v>406 / 1/4   / Lt</v>
          </cell>
        </row>
        <row r="17">
          <cell r="B17" t="str">
            <v>406 / 1/4   / Med</v>
          </cell>
        </row>
        <row r="18">
          <cell r="B18" t="str">
            <v>406 / 1/4   / Hvy</v>
          </cell>
        </row>
        <row r="19">
          <cell r="B19" t="str">
            <v>407 / 1/4   / Lt</v>
          </cell>
        </row>
        <row r="20">
          <cell r="B20" t="str">
            <v>407 / 1/4   / Med</v>
          </cell>
        </row>
        <row r="21">
          <cell r="B21" t="str">
            <v>407 / 1/4   / Hvy</v>
          </cell>
        </row>
        <row r="22">
          <cell r="B22" t="str">
            <v>503 / 1/8   / Lt</v>
          </cell>
        </row>
        <row r="23">
          <cell r="B23" t="str">
            <v>503 / 1/8   / Med</v>
          </cell>
        </row>
        <row r="24">
          <cell r="B24" t="str">
            <v>503 / 1/8   / Hvy</v>
          </cell>
        </row>
        <row r="25">
          <cell r="B25" t="str">
            <v>503 / 3/16 / Lt</v>
          </cell>
        </row>
        <row r="26">
          <cell r="B26" t="str">
            <v>503 / 3/16 / Med</v>
          </cell>
        </row>
        <row r="27">
          <cell r="B27" t="str">
            <v>503 / 3/16 / Hvy</v>
          </cell>
        </row>
        <row r="28">
          <cell r="B28" t="str">
            <v>503 / 1/4   / Lt</v>
          </cell>
        </row>
        <row r="29">
          <cell r="B29" t="str">
            <v>503 / 1/4   / Med</v>
          </cell>
        </row>
        <row r="30">
          <cell r="B30" t="str">
            <v>503 / 1/4   / Hvy</v>
          </cell>
        </row>
        <row r="31">
          <cell r="B31" t="str">
            <v>504 / 1/8   / Lt</v>
          </cell>
        </row>
        <row r="32">
          <cell r="B32" t="str">
            <v>504 / 1/8   / Med</v>
          </cell>
        </row>
        <row r="33">
          <cell r="B33" t="str">
            <v>504 / 1/8   / Hvy</v>
          </cell>
        </row>
        <row r="34">
          <cell r="B34" t="str">
            <v>504 / 3/16/ Lt</v>
          </cell>
        </row>
        <row r="35">
          <cell r="B35" t="str">
            <v>504 / 3/16/ Med</v>
          </cell>
        </row>
        <row r="36">
          <cell r="B36" t="str">
            <v>504 / 3/16/ Hvy</v>
          </cell>
        </row>
        <row r="37">
          <cell r="B37" t="str">
            <v>504 / 1/4   / Lt</v>
          </cell>
        </row>
        <row r="38">
          <cell r="B38" t="str">
            <v>504 / 1/4   / Med</v>
          </cell>
        </row>
        <row r="39">
          <cell r="B39" t="str">
            <v>504 / 1/4   / Hvy</v>
          </cell>
        </row>
        <row r="40">
          <cell r="B40" t="str">
            <v>516 / 1/8   / Lt</v>
          </cell>
        </row>
        <row r="41">
          <cell r="B41" t="str">
            <v>516 / 1/8   / Med</v>
          </cell>
        </row>
        <row r="42">
          <cell r="B42" t="str">
            <v>516 / 1/8   / Hvy</v>
          </cell>
        </row>
        <row r="43">
          <cell r="B43" t="str">
            <v>516 / 3/16 / Lt</v>
          </cell>
        </row>
        <row r="44">
          <cell r="B44" t="str">
            <v>516 / 3/16 / Med</v>
          </cell>
        </row>
        <row r="45">
          <cell r="B45" t="str">
            <v>516 / 3/16 / Hvy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1.7109375" style="0" customWidth="1"/>
    <col min="2" max="2" width="18.7109375" style="1" customWidth="1"/>
    <col min="3" max="3" width="3.7109375" style="0" customWidth="1"/>
  </cols>
  <sheetData>
    <row r="1" spans="1:3" ht="18">
      <c r="A1" s="27"/>
      <c r="B1" s="25"/>
      <c r="C1" s="26"/>
    </row>
    <row r="2" ht="12.75"/>
    <row r="3" spans="1:2" ht="18">
      <c r="A3" s="276"/>
      <c r="B3" s="276"/>
    </row>
    <row r="4" ht="12.75"/>
    <row r="5" spans="1:2" ht="12.75">
      <c r="A5" s="2"/>
      <c r="B5" s="3"/>
    </row>
    <row r="6" spans="1:2" ht="12.75">
      <c r="A6" s="4"/>
      <c r="B6" s="3"/>
    </row>
    <row r="7" spans="1:2" ht="12.75">
      <c r="A7" s="19"/>
      <c r="B7" s="3"/>
    </row>
    <row r="8" spans="1:2" ht="12.75">
      <c r="A8" s="4"/>
      <c r="B8" s="3"/>
    </row>
    <row r="9" spans="1:2" ht="12.75">
      <c r="A9" s="31"/>
      <c r="B9" s="32"/>
    </row>
    <row r="10" spans="1:2" ht="18" customHeight="1">
      <c r="A10" s="31"/>
      <c r="B10" s="33"/>
    </row>
    <row r="11" spans="1:2" ht="18" customHeight="1">
      <c r="A11" s="31"/>
      <c r="B11" s="33"/>
    </row>
    <row r="12" spans="1:2" ht="18" customHeight="1">
      <c r="A12" s="31"/>
      <c r="B12" s="33"/>
    </row>
    <row r="13" spans="1:2" ht="18" customHeight="1">
      <c r="A13" s="31"/>
      <c r="B13" s="33"/>
    </row>
    <row r="14" spans="1:2" ht="12.75">
      <c r="A14" s="31"/>
      <c r="B14" s="33"/>
    </row>
    <row r="15" spans="1:2" ht="12.75">
      <c r="A15" s="31"/>
      <c r="B15" s="33"/>
    </row>
    <row r="16" spans="1:2" ht="12.75">
      <c r="A16" s="34"/>
      <c r="B16" s="32"/>
    </row>
    <row r="17" spans="1:2" ht="18" customHeight="1">
      <c r="A17" s="31"/>
      <c r="B17" s="33"/>
    </row>
    <row r="18" spans="1:2" ht="18" customHeight="1">
      <c r="A18" s="31"/>
      <c r="B18" s="33"/>
    </row>
    <row r="19" spans="1:2" ht="18" customHeight="1">
      <c r="A19" s="31"/>
      <c r="B19" s="33"/>
    </row>
    <row r="20" spans="1:2" ht="18" customHeight="1">
      <c r="A20" s="35"/>
      <c r="B20" s="33"/>
    </row>
    <row r="21" spans="1:2" ht="18" customHeight="1">
      <c r="A21" s="31"/>
      <c r="B21" s="36"/>
    </row>
    <row r="22" spans="1:2" ht="18" customHeight="1">
      <c r="A22" s="31"/>
      <c r="B22" s="33"/>
    </row>
    <row r="23" spans="1:2" ht="18" customHeight="1">
      <c r="A23" s="31"/>
      <c r="B23" s="33"/>
    </row>
    <row r="24" spans="1:2" ht="12.75">
      <c r="A24" s="31"/>
      <c r="B24" s="33"/>
    </row>
    <row r="25" spans="1:2" ht="12.75">
      <c r="A25" s="34"/>
      <c r="B25" s="33"/>
    </row>
    <row r="26" spans="1:2" ht="24.75" customHeight="1">
      <c r="A26" s="37"/>
      <c r="B26" s="33"/>
    </row>
    <row r="27" spans="1:2" ht="24.75" customHeight="1">
      <c r="A27" s="38"/>
      <c r="B27" s="33"/>
    </row>
    <row r="28" spans="1:2" ht="12.75">
      <c r="A28" s="39"/>
      <c r="B28" s="33"/>
    </row>
    <row r="29" spans="1:2" ht="15.75" customHeight="1">
      <c r="A29" s="31"/>
      <c r="B29" s="33"/>
    </row>
    <row r="30" spans="1:2" ht="12.75">
      <c r="A30" s="40"/>
      <c r="B30" s="41"/>
    </row>
    <row r="31" spans="1:2" ht="12.75">
      <c r="A31" s="31"/>
      <c r="B31" s="33"/>
    </row>
    <row r="32" spans="1:2" ht="15.75" customHeight="1">
      <c r="A32" s="31"/>
      <c r="B32" s="33"/>
    </row>
    <row r="33" spans="1:2" ht="15.75" customHeight="1">
      <c r="A33" s="31"/>
      <c r="B33" s="33"/>
    </row>
    <row r="34" spans="1:2" ht="15.75" customHeight="1">
      <c r="A34" s="31"/>
      <c r="B34" s="33"/>
    </row>
    <row r="35" spans="1:2" ht="12.75">
      <c r="A35" s="40"/>
      <c r="B35" s="41"/>
    </row>
    <row r="36" spans="1:2" ht="12.75">
      <c r="A36" s="31"/>
      <c r="B36" s="33"/>
    </row>
    <row r="37" spans="1:2" ht="16.5" customHeight="1">
      <c r="A37" s="31"/>
      <c r="B37" s="33"/>
    </row>
    <row r="38" spans="1:2" ht="16.5" customHeight="1">
      <c r="A38" s="31"/>
      <c r="B38" s="33"/>
    </row>
    <row r="39" spans="1:2" ht="16.5" customHeight="1">
      <c r="A39" s="31"/>
      <c r="B39" s="33"/>
    </row>
    <row r="40" spans="1:2" ht="12.75">
      <c r="A40" s="40"/>
      <c r="B40" s="41"/>
    </row>
    <row r="41" spans="1:2" ht="20.25" customHeight="1">
      <c r="A41" s="39"/>
      <c r="B41" s="41"/>
    </row>
    <row r="42" spans="1:2" ht="38.25" customHeight="1">
      <c r="A42" s="38"/>
      <c r="B42" s="41"/>
    </row>
    <row r="43" spans="1:2" ht="46.5" customHeight="1">
      <c r="A43" s="38"/>
      <c r="B43" s="33"/>
    </row>
    <row r="44" spans="1:2" ht="12.75">
      <c r="A44" s="40"/>
      <c r="B44" s="41"/>
    </row>
    <row r="45" spans="1:2" ht="12.75">
      <c r="A45" s="40"/>
      <c r="B45" s="41"/>
    </row>
    <row r="46" spans="1:2" ht="12.75">
      <c r="A46" s="40"/>
      <c r="B46" s="41"/>
    </row>
    <row r="47" spans="1:2" ht="12.75">
      <c r="A47" s="40"/>
      <c r="B47" s="41"/>
    </row>
    <row r="48" spans="1:2" ht="12.75">
      <c r="A48" s="40"/>
      <c r="B48" s="41"/>
    </row>
    <row r="49" spans="1:2" ht="12.75">
      <c r="A49" s="40"/>
      <c r="B49" s="41"/>
    </row>
    <row r="50" spans="1:2" ht="12.75">
      <c r="A50" s="40"/>
      <c r="B50" s="41"/>
    </row>
    <row r="51" spans="1:2" ht="12.75">
      <c r="A51" s="40"/>
      <c r="B51" s="41"/>
    </row>
    <row r="52" spans="1:2" ht="12.75">
      <c r="A52" s="40"/>
      <c r="B52" s="41"/>
    </row>
    <row r="53" spans="1:2" ht="12.75">
      <c r="A53" s="40"/>
      <c r="B53" s="41"/>
    </row>
    <row r="54" spans="1:2" ht="12.75">
      <c r="A54" s="40"/>
      <c r="B54" s="41"/>
    </row>
    <row r="55" spans="1:2" ht="12.75">
      <c r="A55" s="40"/>
      <c r="B55" s="41"/>
    </row>
    <row r="56" spans="1:2" ht="12.75">
      <c r="A56" s="40"/>
      <c r="B56" s="41"/>
    </row>
    <row r="57" spans="1:2" ht="12.75">
      <c r="A57" s="40"/>
      <c r="B57" s="41"/>
    </row>
    <row r="58" spans="1:2" ht="12.75">
      <c r="A58" s="40"/>
      <c r="B58" s="41"/>
    </row>
    <row r="59" spans="1:2" ht="12.75">
      <c r="A59" s="40"/>
      <c r="B59" s="41"/>
    </row>
    <row r="60" spans="1:2" ht="12.75">
      <c r="A60" s="40"/>
      <c r="B60" s="41"/>
    </row>
    <row r="61" spans="1:2" ht="12.75">
      <c r="A61" s="40"/>
      <c r="B61" s="41"/>
    </row>
    <row r="62" spans="1:2" ht="12.75">
      <c r="A62" s="40"/>
      <c r="B62" s="41"/>
    </row>
    <row r="63" spans="1:2" ht="12.75">
      <c r="A63" s="40"/>
      <c r="B63" s="41"/>
    </row>
    <row r="64" spans="1:2" ht="12.75">
      <c r="A64" s="40"/>
      <c r="B64" s="41"/>
    </row>
    <row r="65" spans="1:2" ht="12.75">
      <c r="A65" s="40"/>
      <c r="B65" s="41"/>
    </row>
    <row r="66" spans="1:2" ht="12.75">
      <c r="A66" s="40"/>
      <c r="B66" s="41"/>
    </row>
    <row r="67" spans="1:2" ht="12.75">
      <c r="A67" s="40"/>
      <c r="B67" s="41"/>
    </row>
    <row r="68" spans="1:2" ht="12.75">
      <c r="A68" s="40"/>
      <c r="B68" s="41"/>
    </row>
    <row r="69" spans="1:2" ht="12.75">
      <c r="A69" s="40"/>
      <c r="B69" s="41"/>
    </row>
    <row r="70" spans="1:2" ht="12.75">
      <c r="A70" s="40"/>
      <c r="B70" s="41"/>
    </row>
    <row r="71" spans="1:2" ht="12.75">
      <c r="A71" s="40"/>
      <c r="B71" s="41"/>
    </row>
    <row r="72" spans="1:2" ht="12.75">
      <c r="A72" s="40"/>
      <c r="B72" s="41"/>
    </row>
    <row r="73" spans="1:2" ht="12.75">
      <c r="A73" s="40"/>
      <c r="B73" s="41"/>
    </row>
    <row r="74" spans="1:2" ht="12.75">
      <c r="A74" s="40"/>
      <c r="B74" s="41"/>
    </row>
    <row r="75" spans="1:2" ht="12.75">
      <c r="A75" s="40"/>
      <c r="B75" s="41"/>
    </row>
    <row r="76" spans="1:2" ht="12.75">
      <c r="A76" s="40"/>
      <c r="B76" s="41"/>
    </row>
    <row r="77" spans="1:2" ht="12.75">
      <c r="A77" s="40"/>
      <c r="B77" s="41"/>
    </row>
    <row r="78" spans="1:2" ht="12.75">
      <c r="A78" s="40"/>
      <c r="B78" s="41"/>
    </row>
    <row r="79" spans="1:2" ht="12.75">
      <c r="A79" s="40"/>
      <c r="B79" s="41"/>
    </row>
    <row r="80" spans="1:2" ht="12.75">
      <c r="A80" s="40"/>
      <c r="B80" s="41"/>
    </row>
    <row r="81" spans="1:2" ht="12.75">
      <c r="A81" s="40"/>
      <c r="B81" s="41"/>
    </row>
    <row r="82" spans="1:2" ht="12.75">
      <c r="A82" s="40"/>
      <c r="B82" s="41"/>
    </row>
    <row r="83" spans="1:2" ht="12.75">
      <c r="A83" s="40"/>
      <c r="B83" s="41"/>
    </row>
    <row r="84" spans="1:2" ht="12.75">
      <c r="A84" s="40"/>
      <c r="B84" s="41"/>
    </row>
    <row r="85" spans="1:2" ht="12.75">
      <c r="A85" s="40"/>
      <c r="B85" s="41"/>
    </row>
    <row r="86" spans="1:2" ht="12.75">
      <c r="A86" s="40"/>
      <c r="B86" s="41"/>
    </row>
    <row r="87" spans="1:2" ht="12.75">
      <c r="A87" s="40"/>
      <c r="B87" s="41"/>
    </row>
    <row r="88" spans="1:2" ht="12.75">
      <c r="A88" s="40"/>
      <c r="B88" s="41"/>
    </row>
    <row r="89" spans="1:2" ht="12.75">
      <c r="A89" s="40"/>
      <c r="B89" s="41"/>
    </row>
    <row r="90" spans="1:2" ht="12.75">
      <c r="A90" s="40"/>
      <c r="B90" s="41"/>
    </row>
    <row r="91" spans="1:2" ht="12.75">
      <c r="A91" s="40"/>
      <c r="B91" s="41"/>
    </row>
    <row r="92" spans="1:2" ht="12.75">
      <c r="A92" s="40"/>
      <c r="B92" s="41"/>
    </row>
    <row r="93" spans="1:2" ht="12.75">
      <c r="A93" s="40"/>
      <c r="B93" s="41"/>
    </row>
    <row r="94" spans="1:2" ht="12.75">
      <c r="A94" s="40"/>
      <c r="B94" s="41"/>
    </row>
    <row r="95" spans="1:2" ht="12.75">
      <c r="A95" s="40"/>
      <c r="B95" s="41"/>
    </row>
    <row r="96" spans="1:2" ht="12.75">
      <c r="A96" s="40"/>
      <c r="B96" s="41"/>
    </row>
    <row r="97" spans="1:2" ht="12.75">
      <c r="A97" s="40"/>
      <c r="B97" s="41"/>
    </row>
    <row r="98" spans="1:2" ht="12.75">
      <c r="A98" s="40"/>
      <c r="B98" s="41"/>
    </row>
    <row r="99" spans="1:2" ht="12.75">
      <c r="A99" s="40"/>
      <c r="B99" s="41"/>
    </row>
    <row r="100" spans="1:2" ht="12.75">
      <c r="A100" s="40"/>
      <c r="B100" s="41"/>
    </row>
    <row r="101" spans="1:2" ht="12.75">
      <c r="A101" s="40"/>
      <c r="B101" s="41"/>
    </row>
    <row r="102" spans="1:2" ht="12.75">
      <c r="A102" s="40"/>
      <c r="B102" s="41"/>
    </row>
    <row r="103" spans="1:2" ht="12.75">
      <c r="A103" s="40"/>
      <c r="B103" s="41"/>
    </row>
    <row r="104" spans="1:2" ht="12.75">
      <c r="A104" s="40"/>
      <c r="B104" s="41"/>
    </row>
    <row r="105" spans="1:2" ht="12.75">
      <c r="A105" s="40"/>
      <c r="B105" s="41"/>
    </row>
    <row r="106" spans="1:2" ht="12.75">
      <c r="A106" s="40"/>
      <c r="B106" s="41"/>
    </row>
    <row r="107" spans="1:2" ht="12.75">
      <c r="A107" s="40"/>
      <c r="B107" s="41"/>
    </row>
    <row r="108" spans="1:2" ht="12.75">
      <c r="A108" s="40"/>
      <c r="B108" s="41"/>
    </row>
    <row r="109" spans="1:2" ht="12.75">
      <c r="A109" s="40"/>
      <c r="B109" s="41"/>
    </row>
    <row r="110" spans="1:2" ht="12.75">
      <c r="A110" s="40"/>
      <c r="B110" s="41"/>
    </row>
    <row r="111" spans="1:2" ht="12.75">
      <c r="A111" s="40"/>
      <c r="B111" s="41"/>
    </row>
    <row r="112" spans="1:2" ht="12.75">
      <c r="A112" s="40"/>
      <c r="B112" s="41"/>
    </row>
    <row r="113" spans="1:2" ht="12.75">
      <c r="A113" s="40"/>
      <c r="B113" s="41"/>
    </row>
    <row r="114" spans="1:2" ht="12.75">
      <c r="A114" s="40"/>
      <c r="B114" s="41"/>
    </row>
    <row r="115" spans="1:2" ht="12.75">
      <c r="A115" s="40"/>
      <c r="B115" s="41"/>
    </row>
    <row r="116" spans="1:2" ht="12.75">
      <c r="A116" s="40"/>
      <c r="B116" s="41"/>
    </row>
    <row r="117" spans="1:2" ht="12.75">
      <c r="A117" s="40"/>
      <c r="B117" s="41"/>
    </row>
    <row r="118" spans="1:2" ht="12.75">
      <c r="A118" s="40"/>
      <c r="B118" s="41"/>
    </row>
    <row r="119" spans="1:2" ht="12.75">
      <c r="A119" s="40"/>
      <c r="B119" s="41"/>
    </row>
    <row r="120" spans="1:2" ht="12.75">
      <c r="A120" s="40"/>
      <c r="B120" s="41"/>
    </row>
    <row r="121" spans="1:2" ht="12.75">
      <c r="A121" s="40"/>
      <c r="B121" s="41"/>
    </row>
    <row r="122" spans="1:2" ht="12.75">
      <c r="A122" s="40"/>
      <c r="B122" s="41"/>
    </row>
    <row r="123" spans="1:2" ht="12.75">
      <c r="A123" s="40"/>
      <c r="B123" s="41"/>
    </row>
    <row r="124" spans="1:2" ht="12.75">
      <c r="A124" s="40"/>
      <c r="B124" s="41"/>
    </row>
    <row r="125" spans="1:2" ht="12.75">
      <c r="A125" s="40"/>
      <c r="B125" s="41"/>
    </row>
    <row r="126" spans="1:2" ht="12.75">
      <c r="A126" s="40"/>
      <c r="B126" s="41"/>
    </row>
    <row r="127" spans="1:2" ht="12.75">
      <c r="A127" s="40"/>
      <c r="B127" s="41"/>
    </row>
    <row r="128" spans="1:2" ht="12.75">
      <c r="A128" s="40"/>
      <c r="B128" s="41"/>
    </row>
    <row r="129" spans="1:2" ht="12.75">
      <c r="A129" s="40"/>
      <c r="B129" s="41"/>
    </row>
    <row r="130" spans="1:2" ht="12.75">
      <c r="A130" s="40"/>
      <c r="B130" s="41"/>
    </row>
    <row r="131" spans="1:2" ht="12.75">
      <c r="A131" s="40"/>
      <c r="B131" s="41"/>
    </row>
    <row r="132" spans="1:2" ht="12.75">
      <c r="A132" s="40"/>
      <c r="B132" s="41"/>
    </row>
    <row r="133" spans="1:2" ht="12.75">
      <c r="A133" s="40"/>
      <c r="B133" s="41"/>
    </row>
    <row r="134" spans="1:2" ht="12.75">
      <c r="A134" s="40"/>
      <c r="B134" s="41"/>
    </row>
    <row r="135" spans="1:2" ht="12.75">
      <c r="A135" s="40"/>
      <c r="B135" s="41"/>
    </row>
    <row r="136" spans="1:2" ht="12.75">
      <c r="A136" s="40"/>
      <c r="B136" s="41"/>
    </row>
    <row r="137" spans="1:2" ht="12.75">
      <c r="A137" s="40"/>
      <c r="B137" s="41"/>
    </row>
    <row r="138" spans="1:2" ht="12.75">
      <c r="A138" s="40"/>
      <c r="B138" s="41"/>
    </row>
    <row r="139" spans="1:2" ht="12.75">
      <c r="A139" s="40"/>
      <c r="B139" s="41"/>
    </row>
    <row r="140" spans="1:2" ht="12.75">
      <c r="A140" s="40"/>
      <c r="B140" s="41"/>
    </row>
    <row r="141" spans="1:2" ht="12.75">
      <c r="A141" s="40"/>
      <c r="B141" s="41"/>
    </row>
    <row r="142" spans="1:2" ht="12.75">
      <c r="A142" s="40"/>
      <c r="B142" s="41"/>
    </row>
    <row r="143" spans="1:2" ht="12.75">
      <c r="A143" s="40"/>
      <c r="B143" s="41"/>
    </row>
    <row r="144" spans="1:2" ht="12.75">
      <c r="A144" s="40"/>
      <c r="B144" s="41"/>
    </row>
    <row r="145" spans="1:2" ht="12.75">
      <c r="A145" s="40"/>
      <c r="B145" s="41"/>
    </row>
    <row r="146" spans="1:2" ht="12.75">
      <c r="A146" s="40"/>
      <c r="B146" s="41"/>
    </row>
    <row r="147" spans="1:2" ht="12.75">
      <c r="A147" s="40"/>
      <c r="B147" s="41"/>
    </row>
    <row r="148" spans="1:2" ht="12.75">
      <c r="A148" s="40"/>
      <c r="B148" s="41"/>
    </row>
    <row r="149" spans="1:2" ht="12.75">
      <c r="A149" s="40"/>
      <c r="B149" s="41"/>
    </row>
    <row r="150" spans="1:2" ht="12.75">
      <c r="A150" s="40"/>
      <c r="B150" s="41"/>
    </row>
    <row r="151" spans="1:2" ht="12.75">
      <c r="A151" s="40"/>
      <c r="B151" s="41"/>
    </row>
    <row r="152" spans="1:2" ht="12.75">
      <c r="A152" s="40"/>
      <c r="B152" s="41"/>
    </row>
    <row r="153" spans="1:2" ht="12.75">
      <c r="A153" s="40"/>
      <c r="B153" s="41"/>
    </row>
    <row r="154" spans="1:2" ht="12.75">
      <c r="A154" s="40"/>
      <c r="B154" s="41"/>
    </row>
    <row r="155" spans="1:2" ht="12.75">
      <c r="A155" s="40"/>
      <c r="B155" s="41"/>
    </row>
    <row r="156" spans="1:2" ht="12.75">
      <c r="A156" s="40"/>
      <c r="B156" s="41"/>
    </row>
    <row r="157" spans="1:2" ht="12.75">
      <c r="A157" s="40"/>
      <c r="B157" s="41"/>
    </row>
    <row r="158" spans="1:2" ht="12.75">
      <c r="A158" s="40"/>
      <c r="B158" s="41"/>
    </row>
    <row r="159" spans="1:2" ht="12.75">
      <c r="A159" s="40"/>
      <c r="B159" s="41"/>
    </row>
    <row r="160" spans="1:2" ht="12.75">
      <c r="A160" s="40"/>
      <c r="B160" s="41"/>
    </row>
    <row r="161" spans="1:2" ht="12.75">
      <c r="A161" s="40"/>
      <c r="B161" s="41"/>
    </row>
    <row r="162" spans="1:2" ht="12.75">
      <c r="A162" s="40"/>
      <c r="B162" s="41"/>
    </row>
    <row r="163" spans="1:2" ht="12.75">
      <c r="A163" s="40"/>
      <c r="B163" s="41"/>
    </row>
    <row r="164" spans="1:2" ht="12.75">
      <c r="A164" s="40"/>
      <c r="B164" s="41"/>
    </row>
    <row r="165" spans="1:2" ht="12.75">
      <c r="A165" s="40"/>
      <c r="B165" s="41"/>
    </row>
    <row r="166" spans="1:2" ht="12.75">
      <c r="A166" s="40"/>
      <c r="B166" s="41"/>
    </row>
    <row r="167" spans="1:2" ht="12.75">
      <c r="A167" s="40"/>
      <c r="B167" s="41"/>
    </row>
    <row r="168" spans="1:2" ht="12.75">
      <c r="A168" s="40"/>
      <c r="B168" s="41"/>
    </row>
    <row r="169" spans="1:2" ht="12.75">
      <c r="A169" s="40"/>
      <c r="B169" s="41"/>
    </row>
    <row r="170" spans="1:2" ht="12.75">
      <c r="A170" s="40"/>
      <c r="B170" s="41"/>
    </row>
    <row r="171" spans="1:2" ht="12.75">
      <c r="A171" s="40"/>
      <c r="B171" s="41"/>
    </row>
    <row r="172" spans="1:2" ht="12.75">
      <c r="A172" s="40"/>
      <c r="B172" s="41"/>
    </row>
    <row r="173" spans="1:2" ht="12.75">
      <c r="A173" s="40"/>
      <c r="B173" s="41"/>
    </row>
    <row r="174" spans="1:2" ht="12.75">
      <c r="A174" s="40"/>
      <c r="B174" s="41"/>
    </row>
    <row r="175" spans="1:2" ht="12.75">
      <c r="A175" s="40"/>
      <c r="B175" s="41"/>
    </row>
    <row r="176" spans="1:2" ht="12.75">
      <c r="A176" s="40"/>
      <c r="B176" s="41"/>
    </row>
    <row r="177" spans="1:2" ht="12.75">
      <c r="A177" s="40"/>
      <c r="B177" s="41"/>
    </row>
    <row r="178" spans="1:2" ht="12.75">
      <c r="A178" s="40"/>
      <c r="B178" s="41"/>
    </row>
    <row r="179" spans="1:2" ht="12.75">
      <c r="A179" s="40"/>
      <c r="B179" s="41"/>
    </row>
    <row r="180" spans="1:2" ht="12.75">
      <c r="A180" s="40"/>
      <c r="B180" s="41"/>
    </row>
    <row r="181" spans="1:2" ht="12.75">
      <c r="A181" s="40"/>
      <c r="B181" s="41"/>
    </row>
    <row r="182" spans="1:2" ht="12.75">
      <c r="A182" s="40"/>
      <c r="B182" s="41"/>
    </row>
    <row r="183" spans="1:2" ht="12.75">
      <c r="A183" s="40"/>
      <c r="B183" s="41"/>
    </row>
    <row r="184" spans="1:2" ht="12.75">
      <c r="A184" s="40"/>
      <c r="B184" s="41"/>
    </row>
    <row r="185" spans="1:2" ht="12.75">
      <c r="A185" s="40"/>
      <c r="B185" s="41"/>
    </row>
    <row r="186" spans="1:2" ht="12.75">
      <c r="A186" s="40"/>
      <c r="B186" s="41"/>
    </row>
    <row r="187" spans="1:2" ht="12.75">
      <c r="A187" s="40"/>
      <c r="B187" s="41"/>
    </row>
    <row r="188" spans="1:2" ht="12.75">
      <c r="A188" s="40"/>
      <c r="B188" s="41"/>
    </row>
    <row r="189" spans="1:2" ht="12.75">
      <c r="A189" s="40"/>
      <c r="B189" s="41"/>
    </row>
    <row r="190" spans="1:2" ht="12.75">
      <c r="A190" s="40"/>
      <c r="B190" s="41"/>
    </row>
    <row r="191" spans="1:2" ht="12.75">
      <c r="A191" s="40"/>
      <c r="B191" s="41"/>
    </row>
    <row r="192" spans="1:2" ht="12.75">
      <c r="A192" s="40"/>
      <c r="B192" s="41"/>
    </row>
    <row r="193" spans="1:2" ht="12.75">
      <c r="A193" s="40"/>
      <c r="B193" s="41"/>
    </row>
    <row r="194" spans="1:2" ht="12.75">
      <c r="A194" s="40"/>
      <c r="B194" s="41"/>
    </row>
    <row r="195" spans="1:2" ht="12.75">
      <c r="A195" s="40"/>
      <c r="B195" s="41"/>
    </row>
    <row r="196" spans="1:2" ht="12.75">
      <c r="A196" s="40"/>
      <c r="B196" s="41"/>
    </row>
    <row r="197" spans="1:2" ht="12.75">
      <c r="A197" s="40"/>
      <c r="B197" s="41"/>
    </row>
    <row r="198" spans="1:2" ht="12.75">
      <c r="A198" s="40"/>
      <c r="B198" s="41"/>
    </row>
    <row r="199" spans="1:2" ht="12.75">
      <c r="A199" s="40"/>
      <c r="B199" s="41"/>
    </row>
    <row r="200" spans="1:2" ht="12.75">
      <c r="A200" s="40"/>
      <c r="B200" s="41"/>
    </row>
    <row r="201" spans="1:2" ht="12.75">
      <c r="A201" s="40"/>
      <c r="B201" s="41"/>
    </row>
    <row r="202" spans="1:2" ht="12.75">
      <c r="A202" s="40"/>
      <c r="B202" s="41"/>
    </row>
    <row r="203" spans="1:2" ht="12.75">
      <c r="A203" s="40"/>
      <c r="B203" s="41"/>
    </row>
    <row r="204" spans="1:2" ht="12.75">
      <c r="A204" s="40"/>
      <c r="B204" s="41"/>
    </row>
    <row r="205" spans="1:2" ht="12.75">
      <c r="A205" s="40"/>
      <c r="B205" s="41"/>
    </row>
    <row r="206" spans="1:2" ht="12.75">
      <c r="A206" s="40"/>
      <c r="B206" s="41"/>
    </row>
    <row r="207" spans="1:2" ht="12.75">
      <c r="A207" s="40"/>
      <c r="B207" s="41"/>
    </row>
    <row r="208" spans="1:2" ht="12.75">
      <c r="A208" s="40"/>
      <c r="B208" s="41"/>
    </row>
    <row r="209" spans="1:2" ht="12.75">
      <c r="A209" s="40"/>
      <c r="B209" s="41"/>
    </row>
    <row r="210" spans="1:2" ht="12.75">
      <c r="A210" s="40"/>
      <c r="B210" s="41"/>
    </row>
    <row r="211" spans="1:2" ht="12.75">
      <c r="A211" s="40"/>
      <c r="B211" s="41"/>
    </row>
    <row r="212" spans="1:2" ht="12.75">
      <c r="A212" s="40"/>
      <c r="B212" s="41"/>
    </row>
    <row r="213" spans="1:2" ht="12.75">
      <c r="A213" s="40"/>
      <c r="B213" s="41"/>
    </row>
    <row r="214" spans="1:2" ht="12.75">
      <c r="A214" s="40"/>
      <c r="B214" s="41"/>
    </row>
    <row r="215" spans="1:2" ht="12.75">
      <c r="A215" s="40"/>
      <c r="B215" s="41"/>
    </row>
    <row r="216" spans="1:2" ht="12.75">
      <c r="A216" s="40"/>
      <c r="B216" s="41"/>
    </row>
    <row r="217" spans="1:2" ht="12.75">
      <c r="A217" s="40"/>
      <c r="B217" s="41"/>
    </row>
    <row r="218" spans="1:2" ht="12.75">
      <c r="A218" s="40"/>
      <c r="B218" s="41"/>
    </row>
    <row r="219" spans="1:2" ht="12.75">
      <c r="A219" s="40"/>
      <c r="B219" s="41"/>
    </row>
    <row r="220" spans="1:2" ht="12.75">
      <c r="A220" s="40"/>
      <c r="B220" s="41"/>
    </row>
    <row r="221" spans="1:2" ht="12.75">
      <c r="A221" s="40"/>
      <c r="B221" s="41"/>
    </row>
    <row r="222" spans="1:2" ht="12.75">
      <c r="A222" s="40"/>
      <c r="B222" s="41"/>
    </row>
    <row r="223" spans="1:2" ht="12.75">
      <c r="A223" s="40"/>
      <c r="B223" s="41"/>
    </row>
    <row r="224" spans="1:2" ht="12.75">
      <c r="A224" s="40"/>
      <c r="B224" s="41"/>
    </row>
    <row r="225" spans="1:2" ht="12.75">
      <c r="A225" s="40"/>
      <c r="B225" s="41"/>
    </row>
    <row r="226" spans="1:2" ht="12.75">
      <c r="A226" s="40"/>
      <c r="B226" s="41"/>
    </row>
    <row r="227" spans="1:2" ht="12.75">
      <c r="A227" s="40"/>
      <c r="B227" s="41"/>
    </row>
    <row r="228" spans="1:2" ht="12.75">
      <c r="A228" s="40"/>
      <c r="B228" s="41"/>
    </row>
    <row r="229" spans="1:2" ht="12.75">
      <c r="A229" s="40"/>
      <c r="B229" s="41"/>
    </row>
    <row r="230" spans="1:2" ht="12.75">
      <c r="A230" s="40"/>
      <c r="B230" s="41"/>
    </row>
    <row r="231" spans="1:2" ht="12.75">
      <c r="A231" s="40"/>
      <c r="B231" s="41"/>
    </row>
    <row r="232" spans="1:2" ht="12.75">
      <c r="A232" s="40"/>
      <c r="B232" s="41"/>
    </row>
    <row r="233" spans="1:2" ht="12.75">
      <c r="A233" s="40"/>
      <c r="B233" s="41"/>
    </row>
    <row r="234" spans="1:2" ht="12.75">
      <c r="A234" s="40"/>
      <c r="B234" s="41"/>
    </row>
    <row r="235" spans="1:2" ht="12.75">
      <c r="A235" s="40"/>
      <c r="B235" s="41"/>
    </row>
    <row r="236" spans="1:2" ht="12.75">
      <c r="A236" s="40"/>
      <c r="B236" s="41"/>
    </row>
    <row r="237" spans="1:2" ht="12.75">
      <c r="A237" s="40"/>
      <c r="B237" s="41"/>
    </row>
    <row r="238" spans="1:2" ht="12.75">
      <c r="A238" s="40"/>
      <c r="B238" s="41"/>
    </row>
    <row r="239" spans="1:2" ht="12.75">
      <c r="A239" s="40"/>
      <c r="B239" s="41"/>
    </row>
    <row r="240" spans="1:2" ht="12.75">
      <c r="A240" s="40"/>
      <c r="B240" s="41"/>
    </row>
    <row r="241" spans="1:2" ht="12.75">
      <c r="A241" s="40"/>
      <c r="B241" s="41"/>
    </row>
    <row r="242" spans="1:2" ht="12.75">
      <c r="A242" s="40"/>
      <c r="B242" s="41"/>
    </row>
    <row r="243" spans="1:2" ht="12.75">
      <c r="A243" s="40"/>
      <c r="B243" s="41"/>
    </row>
    <row r="244" spans="1:2" ht="12.75">
      <c r="A244" s="40"/>
      <c r="B244" s="41"/>
    </row>
    <row r="245" spans="1:2" ht="12.75">
      <c r="A245" s="40"/>
      <c r="B245" s="41"/>
    </row>
    <row r="246" spans="1:2" ht="12.75">
      <c r="A246" s="40"/>
      <c r="B246" s="41"/>
    </row>
    <row r="247" spans="1:2" ht="12.75">
      <c r="A247" s="40"/>
      <c r="B247" s="41"/>
    </row>
    <row r="248" spans="1:2" ht="12.75">
      <c r="A248" s="40"/>
      <c r="B248" s="41"/>
    </row>
    <row r="249" spans="1:2" ht="12.75">
      <c r="A249" s="40"/>
      <c r="B249" s="41"/>
    </row>
    <row r="250" spans="1:2" ht="12.75">
      <c r="A250" s="40"/>
      <c r="B250" s="41"/>
    </row>
    <row r="251" spans="1:2" ht="12.75">
      <c r="A251" s="40"/>
      <c r="B251" s="41"/>
    </row>
    <row r="252" spans="1:2" ht="12.75">
      <c r="A252" s="40"/>
      <c r="B252" s="41"/>
    </row>
    <row r="253" spans="1:2" ht="12.75">
      <c r="A253" s="40"/>
      <c r="B253" s="41"/>
    </row>
    <row r="254" spans="1:2" ht="12.75">
      <c r="A254" s="40"/>
      <c r="B254" s="41"/>
    </row>
    <row r="255" spans="1:2" ht="12.75">
      <c r="A255" s="40"/>
      <c r="B255" s="41"/>
    </row>
    <row r="256" spans="1:2" ht="12.75">
      <c r="A256" s="40"/>
      <c r="B256" s="41"/>
    </row>
    <row r="257" spans="1:2" ht="12.75">
      <c r="A257" s="40"/>
      <c r="B257" s="41"/>
    </row>
    <row r="258" spans="1:2" ht="12.75">
      <c r="A258" s="40"/>
      <c r="B258" s="41"/>
    </row>
    <row r="259" spans="1:2" ht="12.75">
      <c r="A259" s="40"/>
      <c r="B259" s="41"/>
    </row>
    <row r="260" spans="1:2" ht="12.75">
      <c r="A260" s="40"/>
      <c r="B260" s="41"/>
    </row>
    <row r="261" spans="1:2" ht="12.75">
      <c r="A261" s="40"/>
      <c r="B261" s="41"/>
    </row>
    <row r="262" spans="1:2" ht="12.75">
      <c r="A262" s="40"/>
      <c r="B262" s="41"/>
    </row>
    <row r="263" spans="1:2" ht="12.75">
      <c r="A263" s="40"/>
      <c r="B263" s="41"/>
    </row>
    <row r="264" spans="1:2" ht="12.75">
      <c r="A264" s="40"/>
      <c r="B264" s="41"/>
    </row>
    <row r="265" spans="1:2" ht="12.75">
      <c r="A265" s="40"/>
      <c r="B265" s="41"/>
    </row>
    <row r="266" spans="1:2" ht="12.75">
      <c r="A266" s="40"/>
      <c r="B266" s="41"/>
    </row>
    <row r="267" spans="1:2" ht="12.75">
      <c r="A267" s="40"/>
      <c r="B267" s="41"/>
    </row>
    <row r="268" spans="1:2" ht="12.75">
      <c r="A268" s="40"/>
      <c r="B268" s="41"/>
    </row>
    <row r="269" spans="1:2" ht="12.75">
      <c r="A269" s="40"/>
      <c r="B269" s="41"/>
    </row>
    <row r="270" spans="1:2" ht="12.75">
      <c r="A270" s="40"/>
      <c r="B270" s="41"/>
    </row>
    <row r="271" spans="1:2" ht="12.75">
      <c r="A271" s="40"/>
      <c r="B271" s="41"/>
    </row>
    <row r="272" spans="1:2" ht="12.75">
      <c r="A272" s="40"/>
      <c r="B272" s="41"/>
    </row>
    <row r="273" spans="1:2" ht="12.75">
      <c r="A273" s="40"/>
      <c r="B273" s="41"/>
    </row>
    <row r="274" spans="1:2" ht="12.75">
      <c r="A274" s="40"/>
      <c r="B274" s="41"/>
    </row>
    <row r="275" spans="1:2" ht="12.75">
      <c r="A275" s="40"/>
      <c r="B275" s="41"/>
    </row>
    <row r="276" spans="1:2" ht="12.75">
      <c r="A276" s="40"/>
      <c r="B276" s="41"/>
    </row>
    <row r="277" spans="1:2" ht="12.75">
      <c r="A277" s="40"/>
      <c r="B277" s="41"/>
    </row>
    <row r="278" spans="1:2" ht="12.75">
      <c r="A278" s="40"/>
      <c r="B278" s="41"/>
    </row>
    <row r="279" spans="1:2" ht="12.75">
      <c r="A279" s="40"/>
      <c r="B279" s="41"/>
    </row>
    <row r="280" spans="1:2" ht="12.75">
      <c r="A280" s="40"/>
      <c r="B280" s="41"/>
    </row>
    <row r="281" spans="1:2" ht="12.75">
      <c r="A281" s="40"/>
      <c r="B281" s="41"/>
    </row>
    <row r="282" spans="1:2" ht="12.75">
      <c r="A282" s="40"/>
      <c r="B282" s="41"/>
    </row>
    <row r="283" spans="1:2" ht="12.75">
      <c r="A283" s="40"/>
      <c r="B283" s="41"/>
    </row>
    <row r="284" spans="1:2" ht="12.75">
      <c r="A284" s="40"/>
      <c r="B284" s="41"/>
    </row>
    <row r="285" spans="1:2" ht="12.75">
      <c r="A285" s="40"/>
      <c r="B285" s="41"/>
    </row>
    <row r="286" spans="1:2" ht="12.75">
      <c r="A286" s="40"/>
      <c r="B286" s="41"/>
    </row>
    <row r="287" spans="1:2" ht="12.75">
      <c r="A287" s="40"/>
      <c r="B287" s="41"/>
    </row>
    <row r="288" spans="1:2" ht="12.75">
      <c r="A288" s="40"/>
      <c r="B288" s="41"/>
    </row>
    <row r="289" spans="1:2" ht="12.75">
      <c r="A289" s="40"/>
      <c r="B289" s="41"/>
    </row>
    <row r="290" spans="1:2" ht="12.75">
      <c r="A290" s="40"/>
      <c r="B290" s="41"/>
    </row>
    <row r="291" spans="1:2" ht="12.75">
      <c r="A291" s="40"/>
      <c r="B291" s="41"/>
    </row>
    <row r="292" spans="1:2" ht="12.75">
      <c r="A292" s="40"/>
      <c r="B292" s="41"/>
    </row>
    <row r="293" spans="1:2" ht="12.75">
      <c r="A293" s="40"/>
      <c r="B293" s="41"/>
    </row>
    <row r="294" spans="1:2" ht="12.75">
      <c r="A294" s="40"/>
      <c r="B294" s="41"/>
    </row>
    <row r="295" spans="1:2" ht="12.75">
      <c r="A295" s="40"/>
      <c r="B295" s="41"/>
    </row>
    <row r="296" spans="1:2" ht="12.75">
      <c r="A296" s="40"/>
      <c r="B296" s="41"/>
    </row>
    <row r="297" spans="1:2" ht="12.75">
      <c r="A297" s="40"/>
      <c r="B297" s="41"/>
    </row>
    <row r="298" spans="1:2" ht="12.75">
      <c r="A298" s="40"/>
      <c r="B298" s="41"/>
    </row>
    <row r="299" spans="1:2" ht="12.75">
      <c r="A299" s="40"/>
      <c r="B299" s="41"/>
    </row>
    <row r="300" spans="1:2" ht="12.75">
      <c r="A300" s="40"/>
      <c r="B300" s="41"/>
    </row>
    <row r="301" spans="1:2" ht="12.75">
      <c r="A301" s="40"/>
      <c r="B301" s="41"/>
    </row>
    <row r="302" spans="1:2" ht="12.75">
      <c r="A302" s="40"/>
      <c r="B302" s="41"/>
    </row>
    <row r="303" spans="1:2" ht="12.75">
      <c r="A303" s="40"/>
      <c r="B303" s="41"/>
    </row>
    <row r="304" spans="1:2" ht="12.75">
      <c r="A304" s="40"/>
      <c r="B304" s="41"/>
    </row>
    <row r="305" spans="1:2" ht="12.75">
      <c r="A305" s="40"/>
      <c r="B305" s="41"/>
    </row>
    <row r="306" spans="1:2" ht="12.75">
      <c r="A306" s="40"/>
      <c r="B306" s="41"/>
    </row>
    <row r="307" spans="1:2" ht="12.75">
      <c r="A307" s="40"/>
      <c r="B307" s="41"/>
    </row>
    <row r="308" spans="1:2" ht="12.75">
      <c r="A308" s="40"/>
      <c r="B308" s="41"/>
    </row>
    <row r="309" spans="1:2" ht="12.75">
      <c r="A309" s="40"/>
      <c r="B309" s="41"/>
    </row>
    <row r="310" spans="1:2" ht="12.75">
      <c r="A310" s="40"/>
      <c r="B310" s="41"/>
    </row>
    <row r="311" spans="1:2" ht="12.75">
      <c r="A311" s="40"/>
      <c r="B311" s="41"/>
    </row>
    <row r="312" spans="1:2" ht="12.75">
      <c r="A312" s="40"/>
      <c r="B312" s="41"/>
    </row>
    <row r="313" spans="1:2" ht="12.75">
      <c r="A313" s="40"/>
      <c r="B313" s="41"/>
    </row>
    <row r="314" spans="1:2" ht="12.75">
      <c r="A314" s="40"/>
      <c r="B314" s="41"/>
    </row>
    <row r="315" spans="1:2" ht="12.75">
      <c r="A315" s="40"/>
      <c r="B315" s="41"/>
    </row>
    <row r="316" spans="1:2" ht="12.75">
      <c r="A316" s="40"/>
      <c r="B316" s="41"/>
    </row>
    <row r="317" spans="1:2" ht="12.75">
      <c r="A317" s="40"/>
      <c r="B317" s="41"/>
    </row>
    <row r="318" spans="1:2" ht="12.75">
      <c r="A318" s="40"/>
      <c r="B318" s="41"/>
    </row>
    <row r="319" spans="1:2" ht="12.75">
      <c r="A319" s="40"/>
      <c r="B319" s="41"/>
    </row>
    <row r="320" spans="1:2" ht="12.75">
      <c r="A320" s="40"/>
      <c r="B320" s="41"/>
    </row>
    <row r="321" spans="1:2" ht="12.75">
      <c r="A321" s="40"/>
      <c r="B321" s="41"/>
    </row>
    <row r="322" spans="1:2" ht="12.75">
      <c r="A322" s="40"/>
      <c r="B322" s="41"/>
    </row>
    <row r="323" spans="1:2" ht="12.75">
      <c r="A323" s="40"/>
      <c r="B323" s="41"/>
    </row>
    <row r="324" spans="1:2" ht="12.75">
      <c r="A324" s="40"/>
      <c r="B324" s="41"/>
    </row>
    <row r="325" spans="1:2" ht="12.75">
      <c r="A325" s="40"/>
      <c r="B325" s="41"/>
    </row>
    <row r="326" spans="1:2" ht="12.75">
      <c r="A326" s="40"/>
      <c r="B326" s="41"/>
    </row>
    <row r="327" spans="1:2" ht="12.75">
      <c r="A327" s="40"/>
      <c r="B327" s="41"/>
    </row>
    <row r="328" spans="1:2" ht="12.75">
      <c r="A328" s="40"/>
      <c r="B328" s="41"/>
    </row>
    <row r="329" spans="1:2" ht="12.75">
      <c r="A329" s="40"/>
      <c r="B329" s="41"/>
    </row>
    <row r="330" spans="1:2" ht="12.75">
      <c r="A330" s="40"/>
      <c r="B330" s="41"/>
    </row>
    <row r="331" spans="1:2" ht="12.75">
      <c r="A331" s="40"/>
      <c r="B331" s="41"/>
    </row>
    <row r="332" spans="1:2" ht="12.75">
      <c r="A332" s="40"/>
      <c r="B332" s="41"/>
    </row>
    <row r="333" spans="1:2" ht="12.75">
      <c r="A333" s="40"/>
      <c r="B333" s="41"/>
    </row>
    <row r="334" spans="1:2" ht="12.75">
      <c r="A334" s="40"/>
      <c r="B334" s="41"/>
    </row>
    <row r="335" spans="1:2" ht="12.75">
      <c r="A335" s="40"/>
      <c r="B335" s="41"/>
    </row>
    <row r="336" spans="1:2" ht="12.75">
      <c r="A336" s="40"/>
      <c r="B336" s="41"/>
    </row>
    <row r="337" spans="1:2" ht="12.75">
      <c r="A337" s="40"/>
      <c r="B337" s="41"/>
    </row>
    <row r="338" spans="1:2" ht="12.75">
      <c r="A338" s="40"/>
      <c r="B338" s="41"/>
    </row>
    <row r="339" spans="1:2" ht="12.75">
      <c r="A339" s="40"/>
      <c r="B339" s="41"/>
    </row>
    <row r="340" spans="1:2" ht="12.75">
      <c r="A340" s="40"/>
      <c r="B340" s="41"/>
    </row>
    <row r="341" spans="1:2" ht="12.75">
      <c r="A341" s="40"/>
      <c r="B341" s="41"/>
    </row>
    <row r="342" spans="1:2" ht="12.75">
      <c r="A342" s="40"/>
      <c r="B342" s="41"/>
    </row>
    <row r="343" spans="1:2" ht="12.75">
      <c r="A343" s="40"/>
      <c r="B343" s="41"/>
    </row>
    <row r="344" spans="1:2" ht="12.75">
      <c r="A344" s="40"/>
      <c r="B344" s="41"/>
    </row>
    <row r="345" spans="1:2" ht="12.75">
      <c r="A345" s="40"/>
      <c r="B345" s="41"/>
    </row>
    <row r="346" spans="1:2" ht="12.75">
      <c r="A346" s="40"/>
      <c r="B346" s="41"/>
    </row>
    <row r="347" spans="1:2" ht="12.75">
      <c r="A347" s="40"/>
      <c r="B347" s="41"/>
    </row>
    <row r="348" spans="1:2" ht="12.75">
      <c r="A348" s="40"/>
      <c r="B348" s="41"/>
    </row>
    <row r="349" spans="1:2" ht="12.75">
      <c r="A349" s="40"/>
      <c r="B349" s="41"/>
    </row>
    <row r="350" spans="1:2" ht="12.75">
      <c r="A350" s="40"/>
      <c r="B350" s="41"/>
    </row>
    <row r="351" spans="1:2" ht="12.75">
      <c r="A351" s="40"/>
      <c r="B351" s="41"/>
    </row>
    <row r="352" spans="1:2" ht="12.75">
      <c r="A352" s="40"/>
      <c r="B352" s="41"/>
    </row>
    <row r="353" spans="1:2" ht="12.75">
      <c r="A353" s="40"/>
      <c r="B353" s="41"/>
    </row>
    <row r="354" spans="1:2" ht="12.75">
      <c r="A354" s="40"/>
      <c r="B354" s="41"/>
    </row>
    <row r="355" spans="1:2" ht="12.75">
      <c r="A355" s="40"/>
      <c r="B355" s="41"/>
    </row>
    <row r="356" spans="1:2" ht="12.75">
      <c r="A356" s="40"/>
      <c r="B356" s="41"/>
    </row>
    <row r="357" spans="1:2" ht="12.75">
      <c r="A357" s="40"/>
      <c r="B357" s="41"/>
    </row>
    <row r="358" spans="1:2" ht="12.75">
      <c r="A358" s="40"/>
      <c r="B358" s="41"/>
    </row>
    <row r="359" spans="1:2" ht="12.75">
      <c r="A359" s="40"/>
      <c r="B359" s="41"/>
    </row>
    <row r="360" spans="1:2" ht="12.75">
      <c r="A360" s="40"/>
      <c r="B360" s="41"/>
    </row>
    <row r="361" spans="1:2" ht="12.75">
      <c r="A361" s="40"/>
      <c r="B361" s="41"/>
    </row>
    <row r="362" spans="1:2" ht="12.75">
      <c r="A362" s="40"/>
      <c r="B362" s="41"/>
    </row>
    <row r="363" spans="1:2" ht="12.75">
      <c r="A363" s="40"/>
      <c r="B363" s="41"/>
    </row>
    <row r="364" spans="1:2" ht="12.75">
      <c r="A364" s="40"/>
      <c r="B364" s="41"/>
    </row>
    <row r="365" spans="1:2" ht="12.75">
      <c r="A365" s="40"/>
      <c r="B365" s="41"/>
    </row>
    <row r="366" spans="1:2" ht="12.75">
      <c r="A366" s="40"/>
      <c r="B366" s="41"/>
    </row>
    <row r="367" spans="1:2" ht="12.75">
      <c r="A367" s="40"/>
      <c r="B367" s="41"/>
    </row>
    <row r="368" spans="1:2" ht="12.75">
      <c r="A368" s="40"/>
      <c r="B368" s="41"/>
    </row>
    <row r="369" spans="1:2" ht="12.75">
      <c r="A369" s="40"/>
      <c r="B369" s="41"/>
    </row>
    <row r="370" spans="1:2" ht="12.75">
      <c r="A370" s="40"/>
      <c r="B370" s="41"/>
    </row>
    <row r="371" spans="1:2" ht="12.75">
      <c r="A371" s="40"/>
      <c r="B371" s="41"/>
    </row>
    <row r="372" spans="1:2" ht="12.75">
      <c r="A372" s="40"/>
      <c r="B372" s="41"/>
    </row>
    <row r="373" spans="1:2" ht="12.75">
      <c r="A373" s="40"/>
      <c r="B373" s="41"/>
    </row>
    <row r="374" spans="1:2" ht="12.75">
      <c r="A374" s="40"/>
      <c r="B374" s="41"/>
    </row>
    <row r="375" spans="1:2" ht="12.75">
      <c r="A375" s="40"/>
      <c r="B375" s="41"/>
    </row>
    <row r="376" spans="1:2" ht="12.75">
      <c r="A376" s="40"/>
      <c r="B376" s="41"/>
    </row>
    <row r="377" spans="1:2" ht="12.75">
      <c r="A377" s="40"/>
      <c r="B377" s="41"/>
    </row>
    <row r="378" spans="1:2" ht="12.75">
      <c r="A378" s="40"/>
      <c r="B378" s="41"/>
    </row>
    <row r="379" spans="1:2" ht="12.75">
      <c r="A379" s="40"/>
      <c r="B379" s="41"/>
    </row>
    <row r="380" spans="1:2" ht="12.75">
      <c r="A380" s="40"/>
      <c r="B380" s="41"/>
    </row>
    <row r="381" spans="1:2" ht="12.75">
      <c r="A381" s="40"/>
      <c r="B381" s="41"/>
    </row>
    <row r="382" spans="1:2" ht="12.75">
      <c r="A382" s="40"/>
      <c r="B382" s="41"/>
    </row>
    <row r="383" spans="1:2" ht="12.75">
      <c r="A383" s="40"/>
      <c r="B383" s="41"/>
    </row>
    <row r="384" spans="1:2" ht="12.75">
      <c r="A384" s="40"/>
      <c r="B384" s="41"/>
    </row>
    <row r="385" spans="1:2" ht="12.75">
      <c r="A385" s="40"/>
      <c r="B385" s="41"/>
    </row>
    <row r="386" spans="1:2" ht="12.75">
      <c r="A386" s="40"/>
      <c r="B386" s="41"/>
    </row>
    <row r="387" spans="1:2" ht="12.75">
      <c r="A387" s="40"/>
      <c r="B387" s="41"/>
    </row>
    <row r="388" spans="1:2" ht="12.75">
      <c r="A388" s="40"/>
      <c r="B388" s="41"/>
    </row>
    <row r="389" spans="1:2" ht="12.75">
      <c r="A389" s="40"/>
      <c r="B389" s="41"/>
    </row>
    <row r="390" spans="1:2" ht="12.75">
      <c r="A390" s="40"/>
      <c r="B390" s="41"/>
    </row>
    <row r="391" spans="1:2" ht="12.75">
      <c r="A391" s="40"/>
      <c r="B391" s="41"/>
    </row>
    <row r="392" spans="1:2" ht="12.75">
      <c r="A392" s="40"/>
      <c r="B392" s="41"/>
    </row>
    <row r="393" spans="1:2" ht="12.75">
      <c r="A393" s="40"/>
      <c r="B393" s="41"/>
    </row>
    <row r="394" spans="1:2" ht="12.75">
      <c r="A394" s="40"/>
      <c r="B394" s="41"/>
    </row>
    <row r="395" spans="1:2" ht="12.75">
      <c r="A395" s="40"/>
      <c r="B395" s="41"/>
    </row>
    <row r="396" spans="1:2" ht="12.75">
      <c r="A396" s="40"/>
      <c r="B396" s="41"/>
    </row>
    <row r="397" spans="1:2" ht="12.75">
      <c r="A397" s="40"/>
      <c r="B397" s="41"/>
    </row>
    <row r="398" spans="1:2" ht="12.75">
      <c r="A398" s="40"/>
      <c r="B398" s="41"/>
    </row>
    <row r="399" spans="1:2" ht="12.75">
      <c r="A399" s="40"/>
      <c r="B399" s="41"/>
    </row>
    <row r="400" spans="1:2" ht="12.75">
      <c r="A400" s="40"/>
      <c r="B400" s="41"/>
    </row>
    <row r="401" spans="1:2" ht="12.75">
      <c r="A401" s="40"/>
      <c r="B401" s="41"/>
    </row>
    <row r="402" spans="1:2" ht="12.75">
      <c r="A402" s="40"/>
      <c r="B402" s="41"/>
    </row>
    <row r="403" spans="1:2" ht="12.75">
      <c r="A403" s="40"/>
      <c r="B403" s="41"/>
    </row>
    <row r="404" spans="1:2" ht="12.75">
      <c r="A404" s="40"/>
      <c r="B404" s="41"/>
    </row>
    <row r="405" spans="1:2" ht="12.75">
      <c r="A405" s="40"/>
      <c r="B405" s="41"/>
    </row>
    <row r="406" spans="1:2" ht="12.75">
      <c r="A406" s="40"/>
      <c r="B406" s="41"/>
    </row>
    <row r="407" spans="1:2" ht="12.75">
      <c r="A407" s="40"/>
      <c r="B407" s="41"/>
    </row>
    <row r="408" spans="1:2" ht="12.75">
      <c r="A408" s="40"/>
      <c r="B408" s="41"/>
    </row>
    <row r="409" spans="1:2" ht="12.75">
      <c r="A409" s="40"/>
      <c r="B409" s="41"/>
    </row>
    <row r="410" spans="1:2" ht="12.75">
      <c r="A410" s="40"/>
      <c r="B410" s="41"/>
    </row>
    <row r="411" spans="1:2" ht="12.75">
      <c r="A411" s="40"/>
      <c r="B411" s="41"/>
    </row>
    <row r="412" spans="1:2" ht="12.75">
      <c r="A412" s="40"/>
      <c r="B412" s="41"/>
    </row>
    <row r="413" spans="1:2" ht="12.75">
      <c r="A413" s="40"/>
      <c r="B413" s="41"/>
    </row>
    <row r="414" spans="1:2" ht="12.75">
      <c r="A414" s="40"/>
      <c r="B414" s="41"/>
    </row>
    <row r="415" spans="1:2" ht="12.75">
      <c r="A415" s="40"/>
      <c r="B415" s="41"/>
    </row>
    <row r="416" spans="1:2" ht="12.75">
      <c r="A416" s="40"/>
      <c r="B416" s="41"/>
    </row>
    <row r="417" spans="1:2" ht="12.75">
      <c r="A417" s="40"/>
      <c r="B417" s="41"/>
    </row>
    <row r="418" spans="1:2" ht="12.75">
      <c r="A418" s="40"/>
      <c r="B418" s="41"/>
    </row>
    <row r="419" spans="1:2" ht="12.75">
      <c r="A419" s="40"/>
      <c r="B419" s="41"/>
    </row>
    <row r="420" spans="1:2" ht="12.75">
      <c r="A420" s="40"/>
      <c r="B420" s="41"/>
    </row>
    <row r="421" spans="1:2" ht="12.75">
      <c r="A421" s="40"/>
      <c r="B421" s="41"/>
    </row>
  </sheetData>
  <sheetProtection/>
  <mergeCells count="1">
    <mergeCell ref="A3:B3"/>
  </mergeCells>
  <printOptions/>
  <pageMargins left="0.75" right="0.75" top="0.5" bottom="0.7" header="0.3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showGridLines="0" showZeros="0" tabSelected="1" zoomScale="95" zoomScaleNormal="95" workbookViewId="0" topLeftCell="A1">
      <selection activeCell="L56" sqref="L56"/>
    </sheetView>
  </sheetViews>
  <sheetFormatPr defaultColWidth="9.7109375" defaultRowHeight="12.75"/>
  <cols>
    <col min="1" max="1" width="3.421875" style="42" customWidth="1"/>
    <col min="2" max="2" width="24.00390625" style="49" customWidth="1"/>
    <col min="3" max="3" width="17.140625" style="42" customWidth="1"/>
    <col min="4" max="4" width="7.421875" style="42" hidden="1" customWidth="1"/>
    <col min="5" max="5" width="5.7109375" style="81" hidden="1" customWidth="1"/>
    <col min="6" max="6" width="5.140625" style="42" customWidth="1"/>
    <col min="7" max="7" width="3.8515625" style="73" customWidth="1"/>
    <col min="8" max="8" width="7.140625" style="60" customWidth="1"/>
    <col min="9" max="11" width="4.00390625" style="168" hidden="1" customWidth="1"/>
    <col min="12" max="12" width="8.7109375" style="60" customWidth="1"/>
    <col min="13" max="13" width="16.7109375" style="49" customWidth="1"/>
    <col min="14" max="14" width="6.7109375" style="49" customWidth="1"/>
    <col min="15" max="15" width="16.28125" style="49" customWidth="1"/>
    <col min="16" max="16" width="7.28125" style="60" customWidth="1"/>
    <col min="17" max="17" width="15.7109375" style="49" customWidth="1"/>
    <col min="18" max="18" width="7.140625" style="60" customWidth="1"/>
    <col min="19" max="19" width="0.9921875" style="48" customWidth="1"/>
    <col min="20" max="20" width="5.28125" style="49" hidden="1" customWidth="1"/>
    <col min="21" max="22" width="7.00390625" style="49" hidden="1" customWidth="1"/>
    <col min="23" max="23" width="6.57421875" style="49" hidden="1" customWidth="1"/>
    <col min="24" max="24" width="6.00390625" style="49" hidden="1" customWidth="1"/>
    <col min="25" max="25" width="7.00390625" style="49" hidden="1" customWidth="1"/>
    <col min="26" max="26" width="6.28125" style="49" hidden="1" customWidth="1"/>
    <col min="27" max="27" width="6.00390625" style="49" hidden="1" customWidth="1"/>
    <col min="28" max="28" width="6.421875" style="49" hidden="1" customWidth="1"/>
    <col min="29" max="29" width="7.00390625" style="49" hidden="1" customWidth="1"/>
    <col min="30" max="30" width="6.00390625" style="49" hidden="1" customWidth="1"/>
    <col min="31" max="31" width="7.00390625" style="49" hidden="1" customWidth="1"/>
    <col min="32" max="33" width="6.00390625" style="49" hidden="1" customWidth="1"/>
    <col min="34" max="34" width="7.00390625" style="49" hidden="1" customWidth="1"/>
    <col min="35" max="35" width="6.140625" style="49" hidden="1" customWidth="1"/>
    <col min="36" max="36" width="6.00390625" style="49" hidden="1" customWidth="1"/>
    <col min="37" max="37" width="7.00390625" style="49" hidden="1" customWidth="1"/>
    <col min="38" max="38" width="6.7109375" style="49" hidden="1" customWidth="1"/>
    <col min="39" max="39" width="6.00390625" style="49" hidden="1" customWidth="1"/>
    <col min="40" max="40" width="7.00390625" style="49" hidden="1" customWidth="1"/>
    <col min="41" max="41" width="6.7109375" style="49" hidden="1" customWidth="1"/>
    <col min="42" max="42" width="6.00390625" style="49" hidden="1" customWidth="1"/>
    <col min="43" max="43" width="7.00390625" style="49" hidden="1" customWidth="1"/>
    <col min="44" max="44" width="6.140625" style="49" hidden="1" customWidth="1"/>
    <col min="45" max="45" width="6.00390625" style="49" hidden="1" customWidth="1"/>
    <col min="46" max="46" width="7.00390625" style="49" hidden="1" customWidth="1"/>
    <col min="47" max="48" width="6.28125" style="49" hidden="1" customWidth="1"/>
    <col min="49" max="49" width="7.00390625" style="49" hidden="1" customWidth="1"/>
    <col min="50" max="50" width="7.421875" style="49" hidden="1" customWidth="1"/>
    <col min="51" max="80" width="8.140625" style="49" hidden="1" customWidth="1"/>
    <col min="81" max="16384" width="0" style="49" hidden="1" customWidth="1"/>
  </cols>
  <sheetData>
    <row r="1" spans="2:18" ht="23.25" customHeight="1">
      <c r="B1" s="43"/>
      <c r="C1" s="44" t="s">
        <v>66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5"/>
      <c r="Q1" s="46" t="s">
        <v>60</v>
      </c>
      <c r="R1" s="47"/>
    </row>
    <row r="2" spans="2:18" ht="6" customHeight="1" thickBot="1">
      <c r="B2" s="43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5"/>
      <c r="Q2" s="46"/>
      <c r="R2" s="47"/>
    </row>
    <row r="3" spans="1:18" ht="18.75" thickBot="1">
      <c r="A3" s="50"/>
      <c r="B3" s="51" t="s">
        <v>100</v>
      </c>
      <c r="C3" s="50"/>
      <c r="D3" s="50"/>
      <c r="E3" s="50"/>
      <c r="F3" s="50"/>
      <c r="G3" s="221"/>
      <c r="H3" s="50"/>
      <c r="I3" s="50"/>
      <c r="J3" s="50"/>
      <c r="K3" s="50"/>
      <c r="L3" s="50"/>
      <c r="M3" s="50"/>
      <c r="N3" s="265" t="s">
        <v>37</v>
      </c>
      <c r="O3" s="266"/>
      <c r="P3" s="52">
        <v>1.4</v>
      </c>
      <c r="Q3" s="53" t="s">
        <v>31</v>
      </c>
      <c r="R3" s="50"/>
    </row>
    <row r="4" spans="1:18" ht="17.25" customHeight="1">
      <c r="A4" s="54"/>
      <c r="D4" s="56"/>
      <c r="E4" s="57"/>
      <c r="F4" s="56"/>
      <c r="G4" s="221"/>
      <c r="H4" s="58"/>
      <c r="I4" s="59"/>
      <c r="J4" s="59"/>
      <c r="K4" s="59"/>
      <c r="R4" s="61"/>
    </row>
    <row r="5" spans="1:18" ht="20.25" customHeight="1">
      <c r="A5" s="54"/>
      <c r="B5" s="55" t="s">
        <v>85</v>
      </c>
      <c r="C5" s="69"/>
      <c r="D5" s="176"/>
      <c r="E5" s="176"/>
      <c r="F5" s="176"/>
      <c r="G5" s="62"/>
      <c r="H5" s="62"/>
      <c r="I5" s="62"/>
      <c r="J5" s="62"/>
      <c r="K5" s="62"/>
      <c r="L5" s="62"/>
      <c r="M5" s="63"/>
      <c r="N5" s="62"/>
      <c r="O5" s="62"/>
      <c r="P5" s="61"/>
      <c r="Q5" s="62"/>
      <c r="R5" s="61"/>
    </row>
    <row r="6" spans="1:18" ht="20.25">
      <c r="A6" s="64"/>
      <c r="B6" s="220" t="s">
        <v>99</v>
      </c>
      <c r="C6" s="180"/>
      <c r="D6" s="176"/>
      <c r="E6" s="176"/>
      <c r="F6" s="176"/>
      <c r="G6" s="62"/>
      <c r="H6" s="62"/>
      <c r="I6" s="62"/>
      <c r="J6" s="62"/>
      <c r="K6" s="62"/>
      <c r="L6" s="62"/>
      <c r="M6" s="65"/>
      <c r="N6" s="65"/>
      <c r="O6" s="65"/>
      <c r="P6" s="66"/>
      <c r="Q6" s="65"/>
      <c r="R6" s="67"/>
    </row>
    <row r="7" spans="1:18" ht="18" customHeight="1">
      <c r="A7" s="68"/>
      <c r="B7" s="181" t="s">
        <v>95</v>
      </c>
      <c r="C7" s="182"/>
      <c r="D7" s="69"/>
      <c r="E7" s="57"/>
      <c r="F7" s="69"/>
      <c r="G7" s="70"/>
      <c r="H7" s="71"/>
      <c r="I7" s="71"/>
      <c r="J7" s="71"/>
      <c r="K7" s="71"/>
      <c r="M7" s="72"/>
      <c r="N7" s="72"/>
      <c r="O7" s="72"/>
      <c r="P7" s="59"/>
      <c r="Q7" s="72"/>
      <c r="R7" s="59"/>
    </row>
    <row r="8" spans="1:18" ht="14.25">
      <c r="A8" s="68"/>
      <c r="B8" s="178" t="s">
        <v>96</v>
      </c>
      <c r="C8" s="179"/>
      <c r="D8" s="177"/>
      <c r="E8" s="177"/>
      <c r="F8" s="177"/>
      <c r="G8" s="70"/>
      <c r="H8" s="59"/>
      <c r="I8" s="59"/>
      <c r="J8" s="59"/>
      <c r="K8" s="59"/>
      <c r="L8" s="59"/>
      <c r="M8" s="72"/>
      <c r="N8" s="72"/>
      <c r="O8" s="72"/>
      <c r="P8" s="59"/>
      <c r="Q8" s="72"/>
      <c r="R8" s="59"/>
    </row>
    <row r="9" spans="1:18" ht="13.5" thickBot="1">
      <c r="A9" s="64"/>
      <c r="D9" s="176"/>
      <c r="E9" s="176"/>
      <c r="F9" s="176"/>
      <c r="H9" s="74"/>
      <c r="I9" s="75"/>
      <c r="J9" s="75"/>
      <c r="K9" s="75"/>
      <c r="L9" s="267"/>
      <c r="M9" s="267"/>
      <c r="N9" s="72"/>
      <c r="R9" s="76"/>
    </row>
    <row r="10" spans="1:18" ht="16.5" thickBot="1">
      <c r="A10" s="68"/>
      <c r="D10" s="176"/>
      <c r="E10" s="176"/>
      <c r="F10" s="176"/>
      <c r="G10" s="77"/>
      <c r="H10" s="78"/>
      <c r="I10" s="78"/>
      <c r="J10" s="78"/>
      <c r="K10" s="78"/>
      <c r="L10" s="79"/>
      <c r="M10" s="79"/>
      <c r="N10" s="79"/>
      <c r="O10" s="264" t="s">
        <v>86</v>
      </c>
      <c r="P10" s="264"/>
      <c r="Q10" s="260">
        <f>O78</f>
        <v>0</v>
      </c>
      <c r="R10" s="169" t="str">
        <f>P78</f>
        <v>US$</v>
      </c>
    </row>
    <row r="11" spans="1:18" ht="13.5" thickBot="1">
      <c r="A11" s="68"/>
      <c r="B11" s="78"/>
      <c r="C11" s="68"/>
      <c r="D11" s="68"/>
      <c r="E11" s="80"/>
      <c r="F11" s="68"/>
      <c r="G11" s="70"/>
      <c r="H11" s="59"/>
      <c r="I11" s="59"/>
      <c r="J11" s="59"/>
      <c r="K11" s="59"/>
      <c r="L11" s="59"/>
      <c r="M11" s="72"/>
      <c r="N11" s="72"/>
      <c r="O11" s="72"/>
      <c r="P11" s="59"/>
      <c r="Q11" s="72"/>
      <c r="R11" s="59"/>
    </row>
    <row r="12" spans="1:80" s="90" customFormat="1" ht="14.25" thickBot="1">
      <c r="A12" s="83"/>
      <c r="B12" s="278"/>
      <c r="C12" s="279"/>
      <c r="D12" s="280"/>
      <c r="E12" s="281"/>
      <c r="F12" s="279" t="s">
        <v>0</v>
      </c>
      <c r="G12" s="282"/>
      <c r="H12" s="283" t="s">
        <v>1</v>
      </c>
      <c r="I12" s="154"/>
      <c r="J12" s="154"/>
      <c r="K12" s="154"/>
      <c r="L12" s="82" t="s">
        <v>2</v>
      </c>
      <c r="M12" s="279" t="s">
        <v>2</v>
      </c>
      <c r="N12" s="83" t="s">
        <v>3</v>
      </c>
      <c r="O12" s="279" t="s">
        <v>4</v>
      </c>
      <c r="P12" s="82" t="s">
        <v>5</v>
      </c>
      <c r="Q12" s="293" t="s">
        <v>6</v>
      </c>
      <c r="R12" s="83" t="s">
        <v>7</v>
      </c>
      <c r="S12" s="48"/>
      <c r="T12" s="84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87"/>
      <c r="CA12" s="88"/>
      <c r="CB12" s="89"/>
    </row>
    <row r="13" spans="1:80" s="90" customFormat="1" ht="13.5">
      <c r="A13" s="92" t="s">
        <v>8</v>
      </c>
      <c r="B13" s="284"/>
      <c r="C13" s="285" t="s">
        <v>9</v>
      </c>
      <c r="D13" s="280"/>
      <c r="E13" s="281"/>
      <c r="F13" s="285" t="s">
        <v>10</v>
      </c>
      <c r="G13" s="286"/>
      <c r="H13" s="287" t="s">
        <v>11</v>
      </c>
      <c r="I13" s="154"/>
      <c r="J13" s="154"/>
      <c r="K13" s="154"/>
      <c r="L13" s="91" t="s">
        <v>12</v>
      </c>
      <c r="M13" s="285" t="s">
        <v>12</v>
      </c>
      <c r="N13" s="92" t="s">
        <v>12</v>
      </c>
      <c r="O13" s="285" t="s">
        <v>12</v>
      </c>
      <c r="P13" s="91" t="s">
        <v>12</v>
      </c>
      <c r="Q13" s="294" t="s">
        <v>12</v>
      </c>
      <c r="R13" s="92" t="s">
        <v>35</v>
      </c>
      <c r="S13" s="48"/>
      <c r="T13" s="93"/>
      <c r="U13" s="94"/>
      <c r="V13" s="95">
        <v>1</v>
      </c>
      <c r="W13" s="96"/>
      <c r="X13" s="94"/>
      <c r="Y13" s="95">
        <v>2</v>
      </c>
      <c r="Z13" s="96"/>
      <c r="AA13" s="94"/>
      <c r="AB13" s="95">
        <v>3</v>
      </c>
      <c r="AC13" s="96"/>
      <c r="AD13" s="94"/>
      <c r="AE13" s="95">
        <v>4</v>
      </c>
      <c r="AF13" s="96"/>
      <c r="AG13" s="94"/>
      <c r="AH13" s="95">
        <v>5</v>
      </c>
      <c r="AI13" s="96"/>
      <c r="AJ13" s="94"/>
      <c r="AK13" s="95">
        <v>6</v>
      </c>
      <c r="AL13" s="96"/>
      <c r="AM13" s="94"/>
      <c r="AN13" s="95">
        <v>7</v>
      </c>
      <c r="AO13" s="96"/>
      <c r="AP13" s="94"/>
      <c r="AQ13" s="95">
        <v>8</v>
      </c>
      <c r="AR13" s="96"/>
      <c r="AS13" s="94"/>
      <c r="AT13" s="95">
        <v>9</v>
      </c>
      <c r="AU13" s="96"/>
      <c r="AV13" s="94"/>
      <c r="AW13" s="95">
        <v>10</v>
      </c>
      <c r="AX13" s="96"/>
      <c r="AY13" s="94"/>
      <c r="AZ13" s="95">
        <v>11</v>
      </c>
      <c r="BA13" s="96"/>
      <c r="BB13" s="94"/>
      <c r="BC13" s="95">
        <v>12</v>
      </c>
      <c r="BD13" s="96"/>
      <c r="BE13" s="94"/>
      <c r="BF13" s="95">
        <v>13</v>
      </c>
      <c r="BG13" s="96"/>
      <c r="BH13" s="94"/>
      <c r="BI13" s="95">
        <v>14</v>
      </c>
      <c r="BJ13" s="96"/>
      <c r="BK13" s="94"/>
      <c r="BL13" s="95">
        <v>15</v>
      </c>
      <c r="BM13" s="96"/>
      <c r="BN13" s="94"/>
      <c r="BO13" s="95">
        <v>16</v>
      </c>
      <c r="BP13" s="96"/>
      <c r="BQ13" s="94"/>
      <c r="BR13" s="95">
        <v>17</v>
      </c>
      <c r="BS13" s="96"/>
      <c r="BT13" s="94"/>
      <c r="BU13" s="95">
        <v>18</v>
      </c>
      <c r="BV13" s="96"/>
      <c r="BW13" s="94"/>
      <c r="BX13" s="95">
        <v>19</v>
      </c>
      <c r="BY13" s="97"/>
      <c r="BZ13" s="94"/>
      <c r="CA13" s="95">
        <v>20</v>
      </c>
      <c r="CB13" s="96"/>
    </row>
    <row r="14" spans="1:80" s="90" customFormat="1" ht="14.25" thickBot="1">
      <c r="A14" s="213" t="s">
        <v>13</v>
      </c>
      <c r="B14" s="288" t="s">
        <v>14</v>
      </c>
      <c r="C14" s="288" t="s">
        <v>15</v>
      </c>
      <c r="D14" s="289"/>
      <c r="E14" s="290"/>
      <c r="F14" s="288" t="s">
        <v>15</v>
      </c>
      <c r="G14" s="291" t="s">
        <v>16</v>
      </c>
      <c r="H14" s="292" t="s">
        <v>33</v>
      </c>
      <c r="I14" s="214"/>
      <c r="J14" s="215"/>
      <c r="K14" s="215"/>
      <c r="L14" s="212" t="s">
        <v>34</v>
      </c>
      <c r="M14" s="288" t="s">
        <v>17</v>
      </c>
      <c r="N14" s="212" t="s">
        <v>34</v>
      </c>
      <c r="O14" s="288" t="s">
        <v>17</v>
      </c>
      <c r="P14" s="212" t="s">
        <v>34</v>
      </c>
      <c r="Q14" s="295" t="s">
        <v>17</v>
      </c>
      <c r="R14" s="213" t="s">
        <v>18</v>
      </c>
      <c r="S14" s="48"/>
      <c r="T14" s="93"/>
      <c r="U14" s="268" t="str">
        <f>B56</f>
        <v>T-24 Perma Core</v>
      </c>
      <c r="V14" s="269"/>
      <c r="W14" s="270"/>
      <c r="X14" s="268">
        <f>B57</f>
        <v>0</v>
      </c>
      <c r="Y14" s="269"/>
      <c r="Z14" s="270"/>
      <c r="AA14" s="268">
        <f>B58</f>
        <v>0</v>
      </c>
      <c r="AB14" s="269"/>
      <c r="AC14" s="270"/>
      <c r="AD14" s="268">
        <f>B59</f>
        <v>0</v>
      </c>
      <c r="AE14" s="269"/>
      <c r="AF14" s="270"/>
      <c r="AG14" s="268">
        <f>B60</f>
        <v>0</v>
      </c>
      <c r="AH14" s="269"/>
      <c r="AI14" s="270"/>
      <c r="AJ14" s="268">
        <f>B61</f>
        <v>0</v>
      </c>
      <c r="AK14" s="269"/>
      <c r="AL14" s="270"/>
      <c r="AM14" s="268">
        <f>B62</f>
        <v>0</v>
      </c>
      <c r="AN14" s="269"/>
      <c r="AO14" s="270"/>
      <c r="AP14" s="268">
        <f>B63</f>
        <v>0</v>
      </c>
      <c r="AQ14" s="269"/>
      <c r="AR14" s="270"/>
      <c r="AS14" s="268">
        <f>B64</f>
        <v>0</v>
      </c>
      <c r="AT14" s="269"/>
      <c r="AU14" s="270"/>
      <c r="AV14" s="268">
        <f>B65</f>
        <v>0</v>
      </c>
      <c r="AW14" s="269"/>
      <c r="AX14" s="270"/>
      <c r="AY14" s="271">
        <f>B66</f>
        <v>0</v>
      </c>
      <c r="AZ14" s="269"/>
      <c r="BA14" s="270"/>
      <c r="BB14" s="271">
        <f>B67</f>
        <v>0</v>
      </c>
      <c r="BC14" s="269"/>
      <c r="BD14" s="270"/>
      <c r="BE14" s="272">
        <f>B68</f>
        <v>0</v>
      </c>
      <c r="BF14" s="273"/>
      <c r="BG14" s="274"/>
      <c r="BH14" s="272">
        <f>B69</f>
        <v>0</v>
      </c>
      <c r="BI14" s="273"/>
      <c r="BJ14" s="274"/>
      <c r="BK14" s="272">
        <f>B70</f>
        <v>0</v>
      </c>
      <c r="BL14" s="273"/>
      <c r="BM14" s="274"/>
      <c r="BN14" s="272">
        <f>B71</f>
        <v>0</v>
      </c>
      <c r="BO14" s="273"/>
      <c r="BP14" s="274"/>
      <c r="BQ14" s="271">
        <f>B72</f>
        <v>0</v>
      </c>
      <c r="BR14" s="269"/>
      <c r="BS14" s="270"/>
      <c r="BT14" s="271">
        <f>B73</f>
        <v>0</v>
      </c>
      <c r="BU14" s="269"/>
      <c r="BV14" s="270"/>
      <c r="BW14" s="271">
        <f>B74</f>
        <v>0</v>
      </c>
      <c r="BX14" s="269"/>
      <c r="BY14" s="275"/>
      <c r="BZ14" s="271">
        <f>B75</f>
        <v>0</v>
      </c>
      <c r="CA14" s="269"/>
      <c r="CB14" s="270"/>
    </row>
    <row r="15" spans="1:80" s="90" customFormat="1" ht="5.25" customHeight="1">
      <c r="A15" s="64"/>
      <c r="B15" s="98"/>
      <c r="C15" s="64"/>
      <c r="D15" s="64"/>
      <c r="E15" s="81"/>
      <c r="F15" s="64"/>
      <c r="G15" s="99"/>
      <c r="H15" s="76"/>
      <c r="I15" s="76"/>
      <c r="J15" s="76"/>
      <c r="K15" s="76"/>
      <c r="L15" s="100"/>
      <c r="M15" s="101"/>
      <c r="N15" s="102"/>
      <c r="O15" s="101"/>
      <c r="P15" s="100"/>
      <c r="Q15" s="103"/>
      <c r="R15" s="104"/>
      <c r="S15" s="48"/>
      <c r="T15" s="93"/>
      <c r="U15" s="105"/>
      <c r="W15" s="106"/>
      <c r="X15" s="105"/>
      <c r="Z15" s="106"/>
      <c r="AA15" s="105"/>
      <c r="AC15" s="106"/>
      <c r="AD15" s="105"/>
      <c r="AF15" s="106"/>
      <c r="AG15" s="105"/>
      <c r="AI15" s="106"/>
      <c r="AJ15" s="105"/>
      <c r="AL15" s="106"/>
      <c r="AM15" s="105"/>
      <c r="AO15" s="106"/>
      <c r="AP15" s="105"/>
      <c r="AR15" s="106"/>
      <c r="AS15" s="105"/>
      <c r="AU15" s="106"/>
      <c r="AV15" s="105"/>
      <c r="AX15" s="106"/>
      <c r="AY15" s="105"/>
      <c r="BA15" s="106"/>
      <c r="BB15" s="105"/>
      <c r="BD15" s="106"/>
      <c r="BE15" s="105"/>
      <c r="BG15" s="106"/>
      <c r="BH15" s="105"/>
      <c r="BJ15" s="106"/>
      <c r="BK15" s="105"/>
      <c r="BM15" s="106"/>
      <c r="BN15" s="105"/>
      <c r="BP15" s="106"/>
      <c r="BQ15" s="105"/>
      <c r="BS15" s="106"/>
      <c r="BT15" s="105"/>
      <c r="BV15" s="106"/>
      <c r="BW15" s="105"/>
      <c r="BY15" s="107"/>
      <c r="BZ15" s="105"/>
      <c r="CB15" s="106"/>
    </row>
    <row r="16" spans="1:80" s="90" customFormat="1" ht="20.25" customHeight="1">
      <c r="A16" s="108">
        <v>1</v>
      </c>
      <c r="B16" s="183" t="s">
        <v>93</v>
      </c>
      <c r="C16" s="109">
        <v>301</v>
      </c>
      <c r="D16" s="110">
        <v>3</v>
      </c>
      <c r="E16" s="111">
        <f>VLOOKUP(D16,'Formulas L'!$A$5:$V$43,G16+2,FALSE)</f>
        <v>3.1023622047244093</v>
      </c>
      <c r="F16" s="186">
        <v>1</v>
      </c>
      <c r="G16" s="186">
        <v>10</v>
      </c>
      <c r="H16" s="186">
        <f>17*4</f>
        <v>68</v>
      </c>
      <c r="I16" s="112">
        <f>VLOOKUP(D16,'Formulas L'!$A$3:$Y$39,23,FALSE)</f>
        <v>0.51</v>
      </c>
      <c r="J16" s="112">
        <f>VLOOKUP(D16,'Formulas L'!$A$3:$Y$40,24,FALSE)</f>
        <v>0.49</v>
      </c>
      <c r="K16" s="112">
        <f>VLOOKUP(D16,'Formulas L'!$A$3:$Y$40,25,FALSE)</f>
        <v>0</v>
      </c>
      <c r="L16" s="113">
        <f>IF(ISERROR(I16*R16),0,(I16*R16))</f>
        <v>2.9886089238845144</v>
      </c>
      <c r="M16" s="187" t="s">
        <v>91</v>
      </c>
      <c r="N16" s="113">
        <f>IF(ISERROR(J16*R16),0,(J16*R16))</f>
        <v>2.871408573928259</v>
      </c>
      <c r="O16" s="187" t="s">
        <v>91</v>
      </c>
      <c r="P16" s="113">
        <f>IF(ISERROR(K16*R16),0,(K16*R16))</f>
        <v>0</v>
      </c>
      <c r="Q16" s="187"/>
      <c r="R16" s="114">
        <f>IF(ISERROR(((H16/36)*E16)*F16),0,((H16/36)*E16)*F16)</f>
        <v>5.860017497812773</v>
      </c>
      <c r="S16" s="48"/>
      <c r="T16" s="93"/>
      <c r="U16" s="115">
        <f aca="true" t="shared" si="0" ref="U16:U44">IF($M16=$B$56,$L16,0)</f>
        <v>2.9886089238845144</v>
      </c>
      <c r="V16" s="116">
        <f aca="true" t="shared" si="1" ref="V16:V44">IF($O16=$B$56,$N16,0)</f>
        <v>2.871408573928259</v>
      </c>
      <c r="W16" s="117">
        <f aca="true" t="shared" si="2" ref="W16:W44">IF($Q16=$B$56,$P16,0)</f>
        <v>0</v>
      </c>
      <c r="X16" s="115">
        <f aca="true" t="shared" si="3" ref="X16:X44">IF($M16=$B$57,$L16,0)</f>
        <v>0</v>
      </c>
      <c r="Y16" s="116">
        <f aca="true" t="shared" si="4" ref="Y16:Y44">IF($O16=$B$57,$N16,0)</f>
        <v>0</v>
      </c>
      <c r="Z16" s="117">
        <f aca="true" t="shared" si="5" ref="Z16:Z44">IF($Q16=$B$57,$P16,0)</f>
        <v>0</v>
      </c>
      <c r="AA16" s="115">
        <f aca="true" t="shared" si="6" ref="AA16:AA44">IF($M16=$B$58,$L16,0)</f>
        <v>0</v>
      </c>
      <c r="AB16" s="116">
        <f aca="true" t="shared" si="7" ref="AB16:AB44">IF($O16=$B$58,$N16,0)</f>
        <v>0</v>
      </c>
      <c r="AC16" s="117">
        <f aca="true" t="shared" si="8" ref="AC16:AC44">IF($Q16=$B$58,$P16,0)</f>
        <v>0</v>
      </c>
      <c r="AD16" s="115">
        <f aca="true" t="shared" si="9" ref="AD16:AD44">IF($M16=$B$59,$L16,0)</f>
        <v>0</v>
      </c>
      <c r="AE16" s="116">
        <f aca="true" t="shared" si="10" ref="AE16:AE44">IF($O16=$B$59,$N16,0)</f>
        <v>0</v>
      </c>
      <c r="AF16" s="117">
        <f aca="true" t="shared" si="11" ref="AF16:AF44">IF($Q16=$B$59,$P16,0)</f>
        <v>0</v>
      </c>
      <c r="AG16" s="115">
        <f aca="true" t="shared" si="12" ref="AG16:AG45">IF($M16=$B$60,$L16,0)</f>
        <v>0</v>
      </c>
      <c r="AH16" s="116">
        <f aca="true" t="shared" si="13" ref="AH16:AH45">IF($O16=$B$60,$N16,0)</f>
        <v>0</v>
      </c>
      <c r="AI16" s="117">
        <f aca="true" t="shared" si="14" ref="AI16:AI45">IF($Q16=$B$60,$P16,0)</f>
        <v>0</v>
      </c>
      <c r="AJ16" s="115">
        <f aca="true" t="shared" si="15" ref="AJ16:AJ44">IF($M16=$B$61,$L16,0)</f>
        <v>0</v>
      </c>
      <c r="AK16" s="116">
        <f aca="true" t="shared" si="16" ref="AK16:AK44">IF($O16=$B$61,$N16,0)</f>
        <v>0</v>
      </c>
      <c r="AL16" s="117">
        <f aca="true" t="shared" si="17" ref="AL16:AL44">IF($Q16=$B$61,$P16,0)</f>
        <v>0</v>
      </c>
      <c r="AM16" s="115">
        <f aca="true" t="shared" si="18" ref="AM16:AM44">IF($M16=$B$62,$L16,0)</f>
        <v>0</v>
      </c>
      <c r="AN16" s="116">
        <f aca="true" t="shared" si="19" ref="AN16:AN44">IF($O16=$B$62,$N16,0)</f>
        <v>0</v>
      </c>
      <c r="AO16" s="117">
        <f aca="true" t="shared" si="20" ref="AO16:AO44">IF($Q16=$B$62,$P16,0)</f>
        <v>0</v>
      </c>
      <c r="AP16" s="115">
        <f aca="true" t="shared" si="21" ref="AP16:AP44">IF($M16=$B$63,$L16,0)</f>
        <v>0</v>
      </c>
      <c r="AQ16" s="116">
        <f aca="true" t="shared" si="22" ref="AQ16:AQ44">IF($O16=$B$63,$N16,0)</f>
        <v>0</v>
      </c>
      <c r="AR16" s="117">
        <f aca="true" t="shared" si="23" ref="AR16:AR44">IF($Q16=$B$63,$P16,0)</f>
        <v>0</v>
      </c>
      <c r="AS16" s="115">
        <f aca="true" t="shared" si="24" ref="AS16:AS44">IF($M16=$B$64,$L16,0)</f>
        <v>0</v>
      </c>
      <c r="AT16" s="116">
        <f aca="true" t="shared" si="25" ref="AT16:AT44">IF($O16=$B$64,$N16,0)</f>
        <v>0</v>
      </c>
      <c r="AU16" s="117">
        <f aca="true" t="shared" si="26" ref="AU16:AU44">IF($Q16=$B$64,$P16,0)</f>
        <v>0</v>
      </c>
      <c r="AV16" s="115">
        <f aca="true" t="shared" si="27" ref="AV16:AV44">IF($M16=$B$65,$L16,0)</f>
        <v>0</v>
      </c>
      <c r="AW16" s="116">
        <f aca="true" t="shared" si="28" ref="AW16:AW44">IF($O16=$B$65,$N16,0)</f>
        <v>0</v>
      </c>
      <c r="AX16" s="117">
        <f aca="true" t="shared" si="29" ref="AX16:AX44">IF($Q16=$B$65,$P16,0)</f>
        <v>0</v>
      </c>
      <c r="AY16" s="115">
        <f aca="true" t="shared" si="30" ref="AY16:AY44">IF($M16=$B$66,$L16,0)</f>
        <v>0</v>
      </c>
      <c r="AZ16" s="116">
        <f aca="true" t="shared" si="31" ref="AZ16:AZ44">IF($O16=$B$66,$N16,0)</f>
        <v>0</v>
      </c>
      <c r="BA16" s="117">
        <f aca="true" t="shared" si="32" ref="BA16:BA44">IF($Q16=$B$66,$P16,0)</f>
        <v>0</v>
      </c>
      <c r="BB16" s="115">
        <f aca="true" t="shared" si="33" ref="BB16:BB45">IF($M16=$B$67,$L16,0)</f>
        <v>0</v>
      </c>
      <c r="BC16" s="116">
        <f aca="true" t="shared" si="34" ref="BC16:BC45">IF($O16=$B$67,$N16,0)</f>
        <v>0</v>
      </c>
      <c r="BD16" s="117">
        <f aca="true" t="shared" si="35" ref="BD16:BD45">IF($Q16=$B$67,$P16,0)</f>
        <v>0</v>
      </c>
      <c r="BE16" s="115">
        <f aca="true" t="shared" si="36" ref="BE16:BE44">IF($M16=$B$68,$L16,0)</f>
        <v>0</v>
      </c>
      <c r="BF16" s="116">
        <f aca="true" t="shared" si="37" ref="BF16:BF44">IF($O16=$B$68,$N16,0)</f>
        <v>0</v>
      </c>
      <c r="BG16" s="117">
        <f aca="true" t="shared" si="38" ref="BG16:BG44">IF($Q16=$B$68,$P16,0)</f>
        <v>0</v>
      </c>
      <c r="BH16" s="115">
        <f aca="true" t="shared" si="39" ref="BH16:BH44">IF($M16=$B$69,$L16,0)</f>
        <v>0</v>
      </c>
      <c r="BI16" s="116">
        <f aca="true" t="shared" si="40" ref="BI16:BI44">IF($O16=$B$69,$N16,0)</f>
        <v>0</v>
      </c>
      <c r="BJ16" s="117">
        <f aca="true" t="shared" si="41" ref="BJ16:BJ44">IF($Q16=$B$69,$P16,0)</f>
        <v>0</v>
      </c>
      <c r="BK16" s="115">
        <f aca="true" t="shared" si="42" ref="BK16:BK44">IF($M16=$B$70,$L16,0)</f>
        <v>0</v>
      </c>
      <c r="BL16" s="116">
        <f aca="true" t="shared" si="43" ref="BL16:BL44">IF($O16=$B$70,$N16,0)</f>
        <v>0</v>
      </c>
      <c r="BM16" s="117">
        <f aca="true" t="shared" si="44" ref="BM16:BM44">IF($Q16=$B$70,$P16,0)</f>
        <v>0</v>
      </c>
      <c r="BN16" s="115">
        <f aca="true" t="shared" si="45" ref="BN16:BN44">IF($M16=$B$71,$L16,0)</f>
        <v>0</v>
      </c>
      <c r="BO16" s="116">
        <f aca="true" t="shared" si="46" ref="BO16:BO44">IF($O16=$B$71,$N16,0)</f>
        <v>0</v>
      </c>
      <c r="BP16" s="117">
        <f aca="true" t="shared" si="47" ref="BP16:BP44">IF($Q16=$B$71,$P16,0)</f>
        <v>0</v>
      </c>
      <c r="BQ16" s="115">
        <f aca="true" t="shared" si="48" ref="BQ16:BQ44">IF($M16=$B$72,$L16,0)</f>
        <v>0</v>
      </c>
      <c r="BR16" s="116">
        <f aca="true" t="shared" si="49" ref="BR16:BR44">IF($O16=$B$72,$N16,0)</f>
        <v>0</v>
      </c>
      <c r="BS16" s="117">
        <f aca="true" t="shared" si="50" ref="BS16:BS44">IF($Q16=$B$72,$P16,0)</f>
        <v>0</v>
      </c>
      <c r="BT16" s="115">
        <f aca="true" t="shared" si="51" ref="BT16:BT44">IF($M16=$B$73,$L16,0)</f>
        <v>0</v>
      </c>
      <c r="BU16" s="116">
        <f aca="true" t="shared" si="52" ref="BU16:BU44">IF($O16=$B$73,$N16,0)</f>
        <v>0</v>
      </c>
      <c r="BV16" s="117">
        <f aca="true" t="shared" si="53" ref="BV16:BV44">IF($Q16=$B$73,$P16,0)</f>
        <v>0</v>
      </c>
      <c r="BW16" s="115">
        <f aca="true" t="shared" si="54" ref="BW16:BW44">IF($M16=$B$74,$L16,0)</f>
        <v>0</v>
      </c>
      <c r="BX16" s="116">
        <f aca="true" t="shared" si="55" ref="BX16:BX44">IF($O16=$B$74,$N16,0)</f>
        <v>0</v>
      </c>
      <c r="BY16" s="118">
        <f aca="true" t="shared" si="56" ref="BY16:BY44">IF($Q16=$B$74,$P16,0)</f>
        <v>0</v>
      </c>
      <c r="BZ16" s="115">
        <f aca="true" t="shared" si="57" ref="BZ16:BZ44">IF($M16=$B$75,$L16,0)</f>
        <v>0</v>
      </c>
      <c r="CA16" s="116">
        <f aca="true" t="shared" si="58" ref="CA16:CA44">IF($O16=$B$75,$N16,0)</f>
        <v>0</v>
      </c>
      <c r="CB16" s="117">
        <f aca="true" t="shared" si="59" ref="CB16:CB44">IF($Q16=$B$75,$P16,0)</f>
        <v>0</v>
      </c>
    </row>
    <row r="17" spans="1:80" s="90" customFormat="1" ht="19.5" customHeight="1">
      <c r="A17" s="108">
        <v>2</v>
      </c>
      <c r="B17" s="183" t="s">
        <v>94</v>
      </c>
      <c r="C17" s="109"/>
      <c r="D17" s="110">
        <v>16</v>
      </c>
      <c r="E17" s="111">
        <f>VLOOKUP(D17,'Formulas L'!$A$5:$V$43,G17+2,FALSE)</f>
        <v>12.322834645669293</v>
      </c>
      <c r="F17" s="186">
        <v>1</v>
      </c>
      <c r="G17" s="186">
        <v>6</v>
      </c>
      <c r="H17" s="186">
        <v>318</v>
      </c>
      <c r="I17" s="112">
        <f>VLOOKUP(D17,'Formulas L'!$A$3:$Y$39,23,FALSE)</f>
        <v>0.25</v>
      </c>
      <c r="J17" s="112">
        <f>VLOOKUP(D17,'Formulas L'!$A$3:$Y$40,24,FALSE)</f>
        <v>0</v>
      </c>
      <c r="K17" s="112">
        <f>VLOOKUP(D17,'Formulas L'!$A$3:$Y$40,25,FALSE)</f>
        <v>0.75</v>
      </c>
      <c r="L17" s="113">
        <f>IF(ISERROR(I17*R17),0,(I17*R17))</f>
        <v>27.212926509186357</v>
      </c>
      <c r="M17" s="187" t="s">
        <v>91</v>
      </c>
      <c r="N17" s="113">
        <f>IF(ISERROR(J17*R17),0,(J17*R17))</f>
        <v>0</v>
      </c>
      <c r="O17" s="187"/>
      <c r="P17" s="113">
        <f>IF(ISERROR(K17*R17),0,(K17*R17))</f>
        <v>81.63877952755907</v>
      </c>
      <c r="Q17" s="187" t="s">
        <v>91</v>
      </c>
      <c r="R17" s="114">
        <f>IF(ISERROR(((H17/36)*E17)*F17),0,((H17/36)*E17)*F17)</f>
        <v>108.85170603674543</v>
      </c>
      <c r="S17" s="48"/>
      <c r="T17" s="93"/>
      <c r="U17" s="115">
        <f t="shared" si="0"/>
        <v>27.212926509186357</v>
      </c>
      <c r="V17" s="116">
        <f t="shared" si="1"/>
        <v>0</v>
      </c>
      <c r="W17" s="117">
        <f t="shared" si="2"/>
        <v>81.63877952755907</v>
      </c>
      <c r="X17" s="115">
        <f t="shared" si="3"/>
        <v>0</v>
      </c>
      <c r="Y17" s="116">
        <f t="shared" si="4"/>
        <v>0</v>
      </c>
      <c r="Z17" s="117">
        <f t="shared" si="5"/>
        <v>0</v>
      </c>
      <c r="AA17" s="115">
        <f t="shared" si="6"/>
        <v>0</v>
      </c>
      <c r="AB17" s="116">
        <f t="shared" si="7"/>
        <v>0</v>
      </c>
      <c r="AC17" s="117">
        <f t="shared" si="8"/>
        <v>0</v>
      </c>
      <c r="AD17" s="115">
        <f t="shared" si="9"/>
        <v>0</v>
      </c>
      <c r="AE17" s="116">
        <f t="shared" si="10"/>
        <v>0</v>
      </c>
      <c r="AF17" s="117">
        <f t="shared" si="11"/>
        <v>0</v>
      </c>
      <c r="AG17" s="115">
        <f t="shared" si="12"/>
        <v>0</v>
      </c>
      <c r="AH17" s="116">
        <f t="shared" si="13"/>
        <v>0</v>
      </c>
      <c r="AI17" s="117">
        <f t="shared" si="14"/>
        <v>0</v>
      </c>
      <c r="AJ17" s="115">
        <f t="shared" si="15"/>
        <v>0</v>
      </c>
      <c r="AK17" s="116">
        <f t="shared" si="16"/>
        <v>0</v>
      </c>
      <c r="AL17" s="117">
        <f t="shared" si="17"/>
        <v>0</v>
      </c>
      <c r="AM17" s="115">
        <f t="shared" si="18"/>
        <v>0</v>
      </c>
      <c r="AN17" s="116">
        <f t="shared" si="19"/>
        <v>0</v>
      </c>
      <c r="AO17" s="117">
        <f t="shared" si="20"/>
        <v>0</v>
      </c>
      <c r="AP17" s="115">
        <f t="shared" si="21"/>
        <v>0</v>
      </c>
      <c r="AQ17" s="116">
        <f t="shared" si="22"/>
        <v>0</v>
      </c>
      <c r="AR17" s="117">
        <f t="shared" si="23"/>
        <v>0</v>
      </c>
      <c r="AS17" s="115">
        <f t="shared" si="24"/>
        <v>0</v>
      </c>
      <c r="AT17" s="116">
        <f t="shared" si="25"/>
        <v>0</v>
      </c>
      <c r="AU17" s="117">
        <f t="shared" si="26"/>
        <v>0</v>
      </c>
      <c r="AV17" s="115">
        <f t="shared" si="27"/>
        <v>0</v>
      </c>
      <c r="AW17" s="116">
        <f t="shared" si="28"/>
        <v>0</v>
      </c>
      <c r="AX17" s="117">
        <f t="shared" si="29"/>
        <v>0</v>
      </c>
      <c r="AY17" s="115">
        <f t="shared" si="30"/>
        <v>0</v>
      </c>
      <c r="AZ17" s="116">
        <f t="shared" si="31"/>
        <v>0</v>
      </c>
      <c r="BA17" s="117">
        <f t="shared" si="32"/>
        <v>0</v>
      </c>
      <c r="BB17" s="115">
        <f t="shared" si="33"/>
        <v>0</v>
      </c>
      <c r="BC17" s="116">
        <f t="shared" si="34"/>
        <v>0</v>
      </c>
      <c r="BD17" s="117">
        <f t="shared" si="35"/>
        <v>0</v>
      </c>
      <c r="BE17" s="115">
        <f t="shared" si="36"/>
        <v>0</v>
      </c>
      <c r="BF17" s="116">
        <f t="shared" si="37"/>
        <v>0</v>
      </c>
      <c r="BG17" s="117">
        <f t="shared" si="38"/>
        <v>0</v>
      </c>
      <c r="BH17" s="115">
        <f t="shared" si="39"/>
        <v>0</v>
      </c>
      <c r="BI17" s="116">
        <f t="shared" si="40"/>
        <v>0</v>
      </c>
      <c r="BJ17" s="117">
        <f t="shared" si="41"/>
        <v>0</v>
      </c>
      <c r="BK17" s="115">
        <f t="shared" si="42"/>
        <v>0</v>
      </c>
      <c r="BL17" s="116">
        <f t="shared" si="43"/>
        <v>0</v>
      </c>
      <c r="BM17" s="117">
        <f t="shared" si="44"/>
        <v>0</v>
      </c>
      <c r="BN17" s="115">
        <f t="shared" si="45"/>
        <v>0</v>
      </c>
      <c r="BO17" s="116">
        <f t="shared" si="46"/>
        <v>0</v>
      </c>
      <c r="BP17" s="117">
        <f t="shared" si="47"/>
        <v>0</v>
      </c>
      <c r="BQ17" s="115">
        <f t="shared" si="48"/>
        <v>0</v>
      </c>
      <c r="BR17" s="116">
        <f t="shared" si="49"/>
        <v>0</v>
      </c>
      <c r="BS17" s="117">
        <f t="shared" si="50"/>
        <v>0</v>
      </c>
      <c r="BT17" s="115">
        <f t="shared" si="51"/>
        <v>0</v>
      </c>
      <c r="BU17" s="116">
        <f t="shared" si="52"/>
        <v>0</v>
      </c>
      <c r="BV17" s="117">
        <f t="shared" si="53"/>
        <v>0</v>
      </c>
      <c r="BW17" s="115">
        <f t="shared" si="54"/>
        <v>0</v>
      </c>
      <c r="BX17" s="116">
        <f t="shared" si="55"/>
        <v>0</v>
      </c>
      <c r="BY17" s="118">
        <f t="shared" si="56"/>
        <v>0</v>
      </c>
      <c r="BZ17" s="115">
        <f t="shared" si="57"/>
        <v>0</v>
      </c>
      <c r="CA17" s="116">
        <f t="shared" si="58"/>
        <v>0</v>
      </c>
      <c r="CB17" s="117">
        <f t="shared" si="59"/>
        <v>0</v>
      </c>
    </row>
    <row r="18" spans="1:80" s="90" customFormat="1" ht="19.5" customHeight="1">
      <c r="A18" s="108">
        <v>4</v>
      </c>
      <c r="B18" s="183" t="s">
        <v>92</v>
      </c>
      <c r="C18" s="109"/>
      <c r="D18" s="109">
        <v>3</v>
      </c>
      <c r="E18" s="111">
        <f>VLOOKUP(D18,'Formulas L'!$A$5:$V$43,G18+2,FALSE)</f>
        <v>3.1023622047244093</v>
      </c>
      <c r="F18" s="186">
        <v>1</v>
      </c>
      <c r="G18" s="186">
        <v>10</v>
      </c>
      <c r="H18" s="186">
        <v>318</v>
      </c>
      <c r="I18" s="112">
        <f>VLOOKUP(D18,'Formulas L'!$A$3:$Y$39,23,FALSE)</f>
        <v>0.51</v>
      </c>
      <c r="J18" s="112">
        <f>VLOOKUP(D18,'Formulas L'!$A$3:$Y$40,24,FALSE)</f>
        <v>0.49</v>
      </c>
      <c r="K18" s="112">
        <f>VLOOKUP(D18,'Formulas L'!$A$3:$Y$40,25,FALSE)</f>
        <v>0</v>
      </c>
      <c r="L18" s="113">
        <f aca="true" t="shared" si="60" ref="L18:L44">IF(ISERROR(I18*R18),0,(I18*R18))</f>
        <v>13.976141732283464</v>
      </c>
      <c r="M18" s="187" t="s">
        <v>91</v>
      </c>
      <c r="N18" s="113">
        <f aca="true" t="shared" si="61" ref="N18:N44">IF(ISERROR(J18*R18),0,(J18*R18))</f>
        <v>13.428057742782153</v>
      </c>
      <c r="O18" s="187" t="s">
        <v>91</v>
      </c>
      <c r="P18" s="113">
        <f aca="true" t="shared" si="62" ref="P18:P44">IF(ISERROR(K18*R18),0,(K18*R18))</f>
        <v>0</v>
      </c>
      <c r="Q18" s="188"/>
      <c r="R18" s="114">
        <f aca="true" t="shared" si="63" ref="R18:R44">IF(ISERROR(((H18/36)*E18)*F18),0,((H18/36)*E18)*F18)</f>
        <v>27.404199475065617</v>
      </c>
      <c r="S18" s="48"/>
      <c r="T18" s="93"/>
      <c r="U18" s="115">
        <f t="shared" si="0"/>
        <v>13.976141732283464</v>
      </c>
      <c r="V18" s="116">
        <f t="shared" si="1"/>
        <v>13.428057742782153</v>
      </c>
      <c r="W18" s="117">
        <f t="shared" si="2"/>
        <v>0</v>
      </c>
      <c r="X18" s="115">
        <f t="shared" si="3"/>
        <v>0</v>
      </c>
      <c r="Y18" s="116">
        <f t="shared" si="4"/>
        <v>0</v>
      </c>
      <c r="Z18" s="117">
        <f t="shared" si="5"/>
        <v>0</v>
      </c>
      <c r="AA18" s="115">
        <f t="shared" si="6"/>
        <v>0</v>
      </c>
      <c r="AB18" s="116">
        <f t="shared" si="7"/>
        <v>0</v>
      </c>
      <c r="AC18" s="117">
        <f t="shared" si="8"/>
        <v>0</v>
      </c>
      <c r="AD18" s="115">
        <f t="shared" si="9"/>
        <v>0</v>
      </c>
      <c r="AE18" s="116">
        <f t="shared" si="10"/>
        <v>0</v>
      </c>
      <c r="AF18" s="117">
        <f t="shared" si="11"/>
        <v>0</v>
      </c>
      <c r="AG18" s="115">
        <f t="shared" si="12"/>
        <v>0</v>
      </c>
      <c r="AH18" s="116">
        <f t="shared" si="13"/>
        <v>0</v>
      </c>
      <c r="AI18" s="117">
        <f t="shared" si="14"/>
        <v>0</v>
      </c>
      <c r="AJ18" s="115">
        <f t="shared" si="15"/>
        <v>0</v>
      </c>
      <c r="AK18" s="116">
        <f t="shared" si="16"/>
        <v>0</v>
      </c>
      <c r="AL18" s="117">
        <f t="shared" si="17"/>
        <v>0</v>
      </c>
      <c r="AM18" s="115">
        <f t="shared" si="18"/>
        <v>0</v>
      </c>
      <c r="AN18" s="116">
        <f t="shared" si="19"/>
        <v>0</v>
      </c>
      <c r="AO18" s="117">
        <f t="shared" si="20"/>
        <v>0</v>
      </c>
      <c r="AP18" s="115">
        <f t="shared" si="21"/>
        <v>0</v>
      </c>
      <c r="AQ18" s="116">
        <f t="shared" si="22"/>
        <v>0</v>
      </c>
      <c r="AR18" s="117">
        <f t="shared" si="23"/>
        <v>0</v>
      </c>
      <c r="AS18" s="115">
        <f t="shared" si="24"/>
        <v>0</v>
      </c>
      <c r="AT18" s="116">
        <f t="shared" si="25"/>
        <v>0</v>
      </c>
      <c r="AU18" s="117">
        <f t="shared" si="26"/>
        <v>0</v>
      </c>
      <c r="AV18" s="115">
        <f t="shared" si="27"/>
        <v>0</v>
      </c>
      <c r="AW18" s="116">
        <f t="shared" si="28"/>
        <v>0</v>
      </c>
      <c r="AX18" s="117">
        <f t="shared" si="29"/>
        <v>0</v>
      </c>
      <c r="AY18" s="115">
        <f t="shared" si="30"/>
        <v>0</v>
      </c>
      <c r="AZ18" s="116">
        <f t="shared" si="31"/>
        <v>0</v>
      </c>
      <c r="BA18" s="117">
        <f t="shared" si="32"/>
        <v>0</v>
      </c>
      <c r="BB18" s="115">
        <f t="shared" si="33"/>
        <v>0</v>
      </c>
      <c r="BC18" s="116">
        <f t="shared" si="34"/>
        <v>0</v>
      </c>
      <c r="BD18" s="117">
        <f t="shared" si="35"/>
        <v>0</v>
      </c>
      <c r="BE18" s="115">
        <f t="shared" si="36"/>
        <v>0</v>
      </c>
      <c r="BF18" s="116">
        <f t="shared" si="37"/>
        <v>0</v>
      </c>
      <c r="BG18" s="117">
        <f t="shared" si="38"/>
        <v>0</v>
      </c>
      <c r="BH18" s="115">
        <f t="shared" si="39"/>
        <v>0</v>
      </c>
      <c r="BI18" s="116">
        <f t="shared" si="40"/>
        <v>0</v>
      </c>
      <c r="BJ18" s="117">
        <f t="shared" si="41"/>
        <v>0</v>
      </c>
      <c r="BK18" s="115">
        <f t="shared" si="42"/>
        <v>0</v>
      </c>
      <c r="BL18" s="116">
        <f t="shared" si="43"/>
        <v>0</v>
      </c>
      <c r="BM18" s="117">
        <f t="shared" si="44"/>
        <v>0</v>
      </c>
      <c r="BN18" s="115">
        <f t="shared" si="45"/>
        <v>0</v>
      </c>
      <c r="BO18" s="116">
        <f t="shared" si="46"/>
        <v>0</v>
      </c>
      <c r="BP18" s="117">
        <f t="shared" si="47"/>
        <v>0</v>
      </c>
      <c r="BQ18" s="115">
        <f t="shared" si="48"/>
        <v>0</v>
      </c>
      <c r="BR18" s="116">
        <f t="shared" si="49"/>
        <v>0</v>
      </c>
      <c r="BS18" s="117">
        <f t="shared" si="50"/>
        <v>0</v>
      </c>
      <c r="BT18" s="115">
        <f t="shared" si="51"/>
        <v>0</v>
      </c>
      <c r="BU18" s="116">
        <f t="shared" si="52"/>
        <v>0</v>
      </c>
      <c r="BV18" s="117">
        <f t="shared" si="53"/>
        <v>0</v>
      </c>
      <c r="BW18" s="115">
        <f t="shared" si="54"/>
        <v>0</v>
      </c>
      <c r="BX18" s="116">
        <f t="shared" si="55"/>
        <v>0</v>
      </c>
      <c r="BY18" s="118">
        <f t="shared" si="56"/>
        <v>0</v>
      </c>
      <c r="BZ18" s="115">
        <f t="shared" si="57"/>
        <v>0</v>
      </c>
      <c r="CA18" s="116">
        <f t="shared" si="58"/>
        <v>0</v>
      </c>
      <c r="CB18" s="117">
        <f t="shared" si="59"/>
        <v>0</v>
      </c>
    </row>
    <row r="19" spans="1:80" s="90" customFormat="1" ht="19.5" customHeight="1" hidden="1">
      <c r="A19" s="108">
        <v>5</v>
      </c>
      <c r="B19" s="183"/>
      <c r="C19" s="109"/>
      <c r="D19" s="109">
        <v>1</v>
      </c>
      <c r="E19" s="111" t="e">
        <f>VLOOKUP(D19,'Formulas L'!$A$5:$V$43,G19+2,FALSE)</f>
        <v>#N/A</v>
      </c>
      <c r="F19" s="186"/>
      <c r="G19" s="186"/>
      <c r="H19" s="186"/>
      <c r="I19" s="112" t="str">
        <f>VLOOKUP(D19,'Formulas L'!$A$3:$Y$39,23,FALSE)</f>
        <v>NDL</v>
      </c>
      <c r="J19" s="112" t="str">
        <f>VLOOKUP(D19,'Formulas L'!$A$3:$Y$40,24,FALSE)</f>
        <v>BN</v>
      </c>
      <c r="K19" s="112" t="str">
        <f>VLOOKUP(D19,'Formulas L'!$A$3:$Y$40,25,FALSE)</f>
        <v>LP</v>
      </c>
      <c r="L19" s="113">
        <f t="shared" si="60"/>
        <v>0</v>
      </c>
      <c r="M19" s="187"/>
      <c r="N19" s="113">
        <f t="shared" si="61"/>
        <v>0</v>
      </c>
      <c r="O19" s="187"/>
      <c r="P19" s="113">
        <f t="shared" si="62"/>
        <v>0</v>
      </c>
      <c r="Q19" s="188"/>
      <c r="R19" s="114">
        <f t="shared" si="63"/>
        <v>0</v>
      </c>
      <c r="S19" s="48"/>
      <c r="T19" s="93"/>
      <c r="U19" s="115">
        <f t="shared" si="0"/>
        <v>0</v>
      </c>
      <c r="V19" s="116">
        <f t="shared" si="1"/>
        <v>0</v>
      </c>
      <c r="W19" s="117">
        <f t="shared" si="2"/>
        <v>0</v>
      </c>
      <c r="X19" s="115">
        <f t="shared" si="3"/>
        <v>0</v>
      </c>
      <c r="Y19" s="116">
        <f t="shared" si="4"/>
        <v>0</v>
      </c>
      <c r="Z19" s="117">
        <f t="shared" si="5"/>
        <v>0</v>
      </c>
      <c r="AA19" s="115">
        <f t="shared" si="6"/>
        <v>0</v>
      </c>
      <c r="AB19" s="116">
        <f t="shared" si="7"/>
        <v>0</v>
      </c>
      <c r="AC19" s="117">
        <f t="shared" si="8"/>
        <v>0</v>
      </c>
      <c r="AD19" s="115">
        <f t="shared" si="9"/>
        <v>0</v>
      </c>
      <c r="AE19" s="116">
        <f t="shared" si="10"/>
        <v>0</v>
      </c>
      <c r="AF19" s="117">
        <f t="shared" si="11"/>
        <v>0</v>
      </c>
      <c r="AG19" s="115">
        <f t="shared" si="12"/>
        <v>0</v>
      </c>
      <c r="AH19" s="116">
        <f t="shared" si="13"/>
        <v>0</v>
      </c>
      <c r="AI19" s="117">
        <f t="shared" si="14"/>
        <v>0</v>
      </c>
      <c r="AJ19" s="115">
        <f t="shared" si="15"/>
        <v>0</v>
      </c>
      <c r="AK19" s="116">
        <f t="shared" si="16"/>
        <v>0</v>
      </c>
      <c r="AL19" s="117">
        <f t="shared" si="17"/>
        <v>0</v>
      </c>
      <c r="AM19" s="115">
        <f t="shared" si="18"/>
        <v>0</v>
      </c>
      <c r="AN19" s="116">
        <f t="shared" si="19"/>
        <v>0</v>
      </c>
      <c r="AO19" s="117">
        <f t="shared" si="20"/>
        <v>0</v>
      </c>
      <c r="AP19" s="115">
        <f t="shared" si="21"/>
        <v>0</v>
      </c>
      <c r="AQ19" s="116">
        <f t="shared" si="22"/>
        <v>0</v>
      </c>
      <c r="AR19" s="117">
        <f t="shared" si="23"/>
        <v>0</v>
      </c>
      <c r="AS19" s="115">
        <f t="shared" si="24"/>
        <v>0</v>
      </c>
      <c r="AT19" s="116">
        <f t="shared" si="25"/>
        <v>0</v>
      </c>
      <c r="AU19" s="117">
        <f t="shared" si="26"/>
        <v>0</v>
      </c>
      <c r="AV19" s="115">
        <f t="shared" si="27"/>
        <v>0</v>
      </c>
      <c r="AW19" s="116">
        <f t="shared" si="28"/>
        <v>0</v>
      </c>
      <c r="AX19" s="117">
        <f t="shared" si="29"/>
        <v>0</v>
      </c>
      <c r="AY19" s="115">
        <f t="shared" si="30"/>
        <v>0</v>
      </c>
      <c r="AZ19" s="116">
        <f t="shared" si="31"/>
        <v>0</v>
      </c>
      <c r="BA19" s="117">
        <f t="shared" si="32"/>
        <v>0</v>
      </c>
      <c r="BB19" s="115">
        <f t="shared" si="33"/>
        <v>0</v>
      </c>
      <c r="BC19" s="116">
        <f t="shared" si="34"/>
        <v>0</v>
      </c>
      <c r="BD19" s="117">
        <f t="shared" si="35"/>
        <v>0</v>
      </c>
      <c r="BE19" s="115">
        <f t="shared" si="36"/>
        <v>0</v>
      </c>
      <c r="BF19" s="116">
        <f t="shared" si="37"/>
        <v>0</v>
      </c>
      <c r="BG19" s="117">
        <f t="shared" si="38"/>
        <v>0</v>
      </c>
      <c r="BH19" s="115">
        <f t="shared" si="39"/>
        <v>0</v>
      </c>
      <c r="BI19" s="116">
        <f t="shared" si="40"/>
        <v>0</v>
      </c>
      <c r="BJ19" s="117">
        <f t="shared" si="41"/>
        <v>0</v>
      </c>
      <c r="BK19" s="115">
        <f t="shared" si="42"/>
        <v>0</v>
      </c>
      <c r="BL19" s="116">
        <f t="shared" si="43"/>
        <v>0</v>
      </c>
      <c r="BM19" s="117">
        <f t="shared" si="44"/>
        <v>0</v>
      </c>
      <c r="BN19" s="115">
        <f t="shared" si="45"/>
        <v>0</v>
      </c>
      <c r="BO19" s="116">
        <f t="shared" si="46"/>
        <v>0</v>
      </c>
      <c r="BP19" s="117">
        <f t="shared" si="47"/>
        <v>0</v>
      </c>
      <c r="BQ19" s="115">
        <f t="shared" si="48"/>
        <v>0</v>
      </c>
      <c r="BR19" s="116">
        <f t="shared" si="49"/>
        <v>0</v>
      </c>
      <c r="BS19" s="117">
        <f t="shared" si="50"/>
        <v>0</v>
      </c>
      <c r="BT19" s="115">
        <f t="shared" si="51"/>
        <v>0</v>
      </c>
      <c r="BU19" s="116">
        <f t="shared" si="52"/>
        <v>0</v>
      </c>
      <c r="BV19" s="117">
        <f t="shared" si="53"/>
        <v>0</v>
      </c>
      <c r="BW19" s="115">
        <f t="shared" si="54"/>
        <v>0</v>
      </c>
      <c r="BX19" s="116">
        <f t="shared" si="55"/>
        <v>0</v>
      </c>
      <c r="BY19" s="118">
        <f t="shared" si="56"/>
        <v>0</v>
      </c>
      <c r="BZ19" s="115">
        <f t="shared" si="57"/>
        <v>0</v>
      </c>
      <c r="CA19" s="116">
        <f t="shared" si="58"/>
        <v>0</v>
      </c>
      <c r="CB19" s="117">
        <f t="shared" si="59"/>
        <v>0</v>
      </c>
    </row>
    <row r="20" spans="1:80" s="90" customFormat="1" ht="19.5" customHeight="1" hidden="1">
      <c r="A20" s="108">
        <v>6</v>
      </c>
      <c r="B20" s="183"/>
      <c r="C20" s="109"/>
      <c r="D20" s="109">
        <v>1</v>
      </c>
      <c r="E20" s="111" t="e">
        <f>VLOOKUP(D20,'Formulas L'!$A$5:$V$43,G20+2,FALSE)</f>
        <v>#N/A</v>
      </c>
      <c r="F20" s="186"/>
      <c r="G20" s="186"/>
      <c r="H20" s="186"/>
      <c r="I20" s="112" t="str">
        <f>VLOOKUP(D20,'Formulas L'!$A$3:$Y$39,23,FALSE)</f>
        <v>NDL</v>
      </c>
      <c r="J20" s="112" t="str">
        <f>VLOOKUP(D20,'Formulas L'!$A$3:$Y$40,24,FALSE)</f>
        <v>BN</v>
      </c>
      <c r="K20" s="112" t="str">
        <f>VLOOKUP(D20,'Formulas L'!$A$3:$Y$40,25,FALSE)</f>
        <v>LP</v>
      </c>
      <c r="L20" s="113">
        <f t="shared" si="60"/>
        <v>0</v>
      </c>
      <c r="M20" s="187"/>
      <c r="N20" s="113">
        <f t="shared" si="61"/>
        <v>0</v>
      </c>
      <c r="O20" s="187"/>
      <c r="P20" s="113">
        <f t="shared" si="62"/>
        <v>0</v>
      </c>
      <c r="Q20" s="188"/>
      <c r="R20" s="114">
        <f t="shared" si="63"/>
        <v>0</v>
      </c>
      <c r="S20" s="48"/>
      <c r="T20" s="93"/>
      <c r="U20" s="115">
        <f t="shared" si="0"/>
        <v>0</v>
      </c>
      <c r="V20" s="116">
        <f t="shared" si="1"/>
        <v>0</v>
      </c>
      <c r="W20" s="117">
        <f t="shared" si="2"/>
        <v>0</v>
      </c>
      <c r="X20" s="115">
        <f t="shared" si="3"/>
        <v>0</v>
      </c>
      <c r="Y20" s="116">
        <f t="shared" si="4"/>
        <v>0</v>
      </c>
      <c r="Z20" s="117">
        <f t="shared" si="5"/>
        <v>0</v>
      </c>
      <c r="AA20" s="115">
        <f t="shared" si="6"/>
        <v>0</v>
      </c>
      <c r="AB20" s="116">
        <f t="shared" si="7"/>
        <v>0</v>
      </c>
      <c r="AC20" s="117">
        <f t="shared" si="8"/>
        <v>0</v>
      </c>
      <c r="AD20" s="115">
        <f t="shared" si="9"/>
        <v>0</v>
      </c>
      <c r="AE20" s="116">
        <f t="shared" si="10"/>
        <v>0</v>
      </c>
      <c r="AF20" s="117">
        <f t="shared" si="11"/>
        <v>0</v>
      </c>
      <c r="AG20" s="115">
        <f t="shared" si="12"/>
        <v>0</v>
      </c>
      <c r="AH20" s="116">
        <f t="shared" si="13"/>
        <v>0</v>
      </c>
      <c r="AI20" s="117">
        <f t="shared" si="14"/>
        <v>0</v>
      </c>
      <c r="AJ20" s="115">
        <f t="shared" si="15"/>
        <v>0</v>
      </c>
      <c r="AK20" s="116">
        <f t="shared" si="16"/>
        <v>0</v>
      </c>
      <c r="AL20" s="117">
        <f t="shared" si="17"/>
        <v>0</v>
      </c>
      <c r="AM20" s="115">
        <f t="shared" si="18"/>
        <v>0</v>
      </c>
      <c r="AN20" s="116">
        <f t="shared" si="19"/>
        <v>0</v>
      </c>
      <c r="AO20" s="117">
        <f t="shared" si="20"/>
        <v>0</v>
      </c>
      <c r="AP20" s="115">
        <f t="shared" si="21"/>
        <v>0</v>
      </c>
      <c r="AQ20" s="116">
        <f t="shared" si="22"/>
        <v>0</v>
      </c>
      <c r="AR20" s="117">
        <f t="shared" si="23"/>
        <v>0</v>
      </c>
      <c r="AS20" s="115">
        <f t="shared" si="24"/>
        <v>0</v>
      </c>
      <c r="AT20" s="116">
        <f t="shared" si="25"/>
        <v>0</v>
      </c>
      <c r="AU20" s="117">
        <f t="shared" si="26"/>
        <v>0</v>
      </c>
      <c r="AV20" s="115">
        <f t="shared" si="27"/>
        <v>0</v>
      </c>
      <c r="AW20" s="116">
        <f t="shared" si="28"/>
        <v>0</v>
      </c>
      <c r="AX20" s="117">
        <f t="shared" si="29"/>
        <v>0</v>
      </c>
      <c r="AY20" s="115">
        <f t="shared" si="30"/>
        <v>0</v>
      </c>
      <c r="AZ20" s="116">
        <f t="shared" si="31"/>
        <v>0</v>
      </c>
      <c r="BA20" s="117">
        <f t="shared" si="32"/>
        <v>0</v>
      </c>
      <c r="BB20" s="115">
        <f t="shared" si="33"/>
        <v>0</v>
      </c>
      <c r="BC20" s="116">
        <f t="shared" si="34"/>
        <v>0</v>
      </c>
      <c r="BD20" s="117">
        <f t="shared" si="35"/>
        <v>0</v>
      </c>
      <c r="BE20" s="115">
        <f t="shared" si="36"/>
        <v>0</v>
      </c>
      <c r="BF20" s="116">
        <f t="shared" si="37"/>
        <v>0</v>
      </c>
      <c r="BG20" s="117">
        <f t="shared" si="38"/>
        <v>0</v>
      </c>
      <c r="BH20" s="115">
        <f t="shared" si="39"/>
        <v>0</v>
      </c>
      <c r="BI20" s="116">
        <f t="shared" si="40"/>
        <v>0</v>
      </c>
      <c r="BJ20" s="117">
        <f t="shared" si="41"/>
        <v>0</v>
      </c>
      <c r="BK20" s="115">
        <f t="shared" si="42"/>
        <v>0</v>
      </c>
      <c r="BL20" s="116">
        <f t="shared" si="43"/>
        <v>0</v>
      </c>
      <c r="BM20" s="117">
        <f t="shared" si="44"/>
        <v>0</v>
      </c>
      <c r="BN20" s="115">
        <f t="shared" si="45"/>
        <v>0</v>
      </c>
      <c r="BO20" s="116">
        <f t="shared" si="46"/>
        <v>0</v>
      </c>
      <c r="BP20" s="117">
        <f t="shared" si="47"/>
        <v>0</v>
      </c>
      <c r="BQ20" s="115">
        <f t="shared" si="48"/>
        <v>0</v>
      </c>
      <c r="BR20" s="116">
        <f t="shared" si="49"/>
        <v>0</v>
      </c>
      <c r="BS20" s="117">
        <f t="shared" si="50"/>
        <v>0</v>
      </c>
      <c r="BT20" s="115">
        <f t="shared" si="51"/>
        <v>0</v>
      </c>
      <c r="BU20" s="116">
        <f t="shared" si="52"/>
        <v>0</v>
      </c>
      <c r="BV20" s="117">
        <f t="shared" si="53"/>
        <v>0</v>
      </c>
      <c r="BW20" s="115">
        <f t="shared" si="54"/>
        <v>0</v>
      </c>
      <c r="BX20" s="116">
        <f t="shared" si="55"/>
        <v>0</v>
      </c>
      <c r="BY20" s="118">
        <f t="shared" si="56"/>
        <v>0</v>
      </c>
      <c r="BZ20" s="115">
        <f t="shared" si="57"/>
        <v>0</v>
      </c>
      <c r="CA20" s="116">
        <f t="shared" si="58"/>
        <v>0</v>
      </c>
      <c r="CB20" s="117">
        <f t="shared" si="59"/>
        <v>0</v>
      </c>
    </row>
    <row r="21" spans="1:80" s="90" customFormat="1" ht="19.5" customHeight="1" hidden="1">
      <c r="A21" s="108">
        <v>7</v>
      </c>
      <c r="B21" s="183"/>
      <c r="C21" s="109"/>
      <c r="D21" s="109">
        <v>1</v>
      </c>
      <c r="E21" s="111" t="e">
        <f>VLOOKUP(D21,'Formulas L'!$A$5:$V$43,G21+2,FALSE)</f>
        <v>#N/A</v>
      </c>
      <c r="F21" s="186"/>
      <c r="G21" s="186"/>
      <c r="H21" s="186"/>
      <c r="I21" s="112" t="str">
        <f>VLOOKUP(D21,'Formulas L'!$A$3:$Y$39,23,FALSE)</f>
        <v>NDL</v>
      </c>
      <c r="J21" s="112" t="str">
        <f>VLOOKUP(D21,'Formulas L'!$A$3:$Y$40,24,FALSE)</f>
        <v>BN</v>
      </c>
      <c r="K21" s="112" t="str">
        <f>VLOOKUP(D21,'Formulas L'!$A$3:$Y$40,25,FALSE)</f>
        <v>LP</v>
      </c>
      <c r="L21" s="113">
        <f t="shared" si="60"/>
        <v>0</v>
      </c>
      <c r="M21" s="187"/>
      <c r="N21" s="113">
        <f t="shared" si="61"/>
        <v>0</v>
      </c>
      <c r="O21" s="187"/>
      <c r="P21" s="113">
        <f t="shared" si="62"/>
        <v>0</v>
      </c>
      <c r="Q21" s="188"/>
      <c r="R21" s="114">
        <f t="shared" si="63"/>
        <v>0</v>
      </c>
      <c r="S21" s="48"/>
      <c r="T21" s="93"/>
      <c r="U21" s="115">
        <f t="shared" si="0"/>
        <v>0</v>
      </c>
      <c r="V21" s="116">
        <f t="shared" si="1"/>
        <v>0</v>
      </c>
      <c r="W21" s="117">
        <f t="shared" si="2"/>
        <v>0</v>
      </c>
      <c r="X21" s="115">
        <f t="shared" si="3"/>
        <v>0</v>
      </c>
      <c r="Y21" s="116">
        <f t="shared" si="4"/>
        <v>0</v>
      </c>
      <c r="Z21" s="117">
        <f t="shared" si="5"/>
        <v>0</v>
      </c>
      <c r="AA21" s="115">
        <f t="shared" si="6"/>
        <v>0</v>
      </c>
      <c r="AB21" s="116">
        <f t="shared" si="7"/>
        <v>0</v>
      </c>
      <c r="AC21" s="117">
        <f t="shared" si="8"/>
        <v>0</v>
      </c>
      <c r="AD21" s="115">
        <f t="shared" si="9"/>
        <v>0</v>
      </c>
      <c r="AE21" s="116">
        <f t="shared" si="10"/>
        <v>0</v>
      </c>
      <c r="AF21" s="117">
        <f t="shared" si="11"/>
        <v>0</v>
      </c>
      <c r="AG21" s="115">
        <f t="shared" si="12"/>
        <v>0</v>
      </c>
      <c r="AH21" s="116">
        <f t="shared" si="13"/>
        <v>0</v>
      </c>
      <c r="AI21" s="117">
        <f t="shared" si="14"/>
        <v>0</v>
      </c>
      <c r="AJ21" s="115">
        <f t="shared" si="15"/>
        <v>0</v>
      </c>
      <c r="AK21" s="116">
        <f t="shared" si="16"/>
        <v>0</v>
      </c>
      <c r="AL21" s="117">
        <f t="shared" si="17"/>
        <v>0</v>
      </c>
      <c r="AM21" s="115">
        <f t="shared" si="18"/>
        <v>0</v>
      </c>
      <c r="AN21" s="116">
        <f t="shared" si="19"/>
        <v>0</v>
      </c>
      <c r="AO21" s="117">
        <f t="shared" si="20"/>
        <v>0</v>
      </c>
      <c r="AP21" s="115">
        <f t="shared" si="21"/>
        <v>0</v>
      </c>
      <c r="AQ21" s="116">
        <f t="shared" si="22"/>
        <v>0</v>
      </c>
      <c r="AR21" s="117">
        <f t="shared" si="23"/>
        <v>0</v>
      </c>
      <c r="AS21" s="115">
        <f t="shared" si="24"/>
        <v>0</v>
      </c>
      <c r="AT21" s="116">
        <f t="shared" si="25"/>
        <v>0</v>
      </c>
      <c r="AU21" s="117">
        <f t="shared" si="26"/>
        <v>0</v>
      </c>
      <c r="AV21" s="115">
        <f t="shared" si="27"/>
        <v>0</v>
      </c>
      <c r="AW21" s="116">
        <f t="shared" si="28"/>
        <v>0</v>
      </c>
      <c r="AX21" s="117">
        <f t="shared" si="29"/>
        <v>0</v>
      </c>
      <c r="AY21" s="115">
        <f t="shared" si="30"/>
        <v>0</v>
      </c>
      <c r="AZ21" s="116">
        <f t="shared" si="31"/>
        <v>0</v>
      </c>
      <c r="BA21" s="117">
        <f t="shared" si="32"/>
        <v>0</v>
      </c>
      <c r="BB21" s="115">
        <f t="shared" si="33"/>
        <v>0</v>
      </c>
      <c r="BC21" s="116">
        <f t="shared" si="34"/>
        <v>0</v>
      </c>
      <c r="BD21" s="117">
        <f t="shared" si="35"/>
        <v>0</v>
      </c>
      <c r="BE21" s="115">
        <f t="shared" si="36"/>
        <v>0</v>
      </c>
      <c r="BF21" s="116">
        <f t="shared" si="37"/>
        <v>0</v>
      </c>
      <c r="BG21" s="117">
        <f t="shared" si="38"/>
        <v>0</v>
      </c>
      <c r="BH21" s="115">
        <f t="shared" si="39"/>
        <v>0</v>
      </c>
      <c r="BI21" s="116">
        <f t="shared" si="40"/>
        <v>0</v>
      </c>
      <c r="BJ21" s="117">
        <f t="shared" si="41"/>
        <v>0</v>
      </c>
      <c r="BK21" s="115">
        <f t="shared" si="42"/>
        <v>0</v>
      </c>
      <c r="BL21" s="116">
        <f t="shared" si="43"/>
        <v>0</v>
      </c>
      <c r="BM21" s="117">
        <f t="shared" si="44"/>
        <v>0</v>
      </c>
      <c r="BN21" s="115">
        <f t="shared" si="45"/>
        <v>0</v>
      </c>
      <c r="BO21" s="116">
        <f t="shared" si="46"/>
        <v>0</v>
      </c>
      <c r="BP21" s="117">
        <f t="shared" si="47"/>
        <v>0</v>
      </c>
      <c r="BQ21" s="115">
        <f t="shared" si="48"/>
        <v>0</v>
      </c>
      <c r="BR21" s="116">
        <f t="shared" si="49"/>
        <v>0</v>
      </c>
      <c r="BS21" s="117">
        <f t="shared" si="50"/>
        <v>0</v>
      </c>
      <c r="BT21" s="115">
        <f t="shared" si="51"/>
        <v>0</v>
      </c>
      <c r="BU21" s="116">
        <f t="shared" si="52"/>
        <v>0</v>
      </c>
      <c r="BV21" s="117">
        <f t="shared" si="53"/>
        <v>0</v>
      </c>
      <c r="BW21" s="115">
        <f t="shared" si="54"/>
        <v>0</v>
      </c>
      <c r="BX21" s="116">
        <f t="shared" si="55"/>
        <v>0</v>
      </c>
      <c r="BY21" s="118">
        <f t="shared" si="56"/>
        <v>0</v>
      </c>
      <c r="BZ21" s="115">
        <f t="shared" si="57"/>
        <v>0</v>
      </c>
      <c r="CA21" s="116">
        <f t="shared" si="58"/>
        <v>0</v>
      </c>
      <c r="CB21" s="117">
        <f t="shared" si="59"/>
        <v>0</v>
      </c>
    </row>
    <row r="22" spans="1:80" s="90" customFormat="1" ht="19.5" customHeight="1" hidden="1">
      <c r="A22" s="108">
        <v>8</v>
      </c>
      <c r="B22" s="183"/>
      <c r="C22" s="109"/>
      <c r="D22" s="109">
        <v>1</v>
      </c>
      <c r="E22" s="111" t="e">
        <f>VLOOKUP(D22,'Formulas L'!$A$5:$V$43,G22+2,FALSE)</f>
        <v>#N/A</v>
      </c>
      <c r="F22" s="186"/>
      <c r="G22" s="186"/>
      <c r="H22" s="186"/>
      <c r="I22" s="112" t="str">
        <f>VLOOKUP(D22,'Formulas L'!$A$3:$Y$39,23,FALSE)</f>
        <v>NDL</v>
      </c>
      <c r="J22" s="112" t="str">
        <f>VLOOKUP(D22,'Formulas L'!$A$3:$Y$40,24,FALSE)</f>
        <v>BN</v>
      </c>
      <c r="K22" s="112" t="str">
        <f>VLOOKUP(D22,'Formulas L'!$A$3:$Y$40,25,FALSE)</f>
        <v>LP</v>
      </c>
      <c r="L22" s="113">
        <f t="shared" si="60"/>
        <v>0</v>
      </c>
      <c r="M22" s="187"/>
      <c r="N22" s="113">
        <f t="shared" si="61"/>
        <v>0</v>
      </c>
      <c r="O22" s="187"/>
      <c r="P22" s="113">
        <f t="shared" si="62"/>
        <v>0</v>
      </c>
      <c r="Q22" s="188"/>
      <c r="R22" s="114">
        <f t="shared" si="63"/>
        <v>0</v>
      </c>
      <c r="S22" s="48"/>
      <c r="T22" s="93"/>
      <c r="U22" s="115">
        <f t="shared" si="0"/>
        <v>0</v>
      </c>
      <c r="V22" s="116">
        <f t="shared" si="1"/>
        <v>0</v>
      </c>
      <c r="W22" s="117">
        <f t="shared" si="2"/>
        <v>0</v>
      </c>
      <c r="X22" s="115">
        <f t="shared" si="3"/>
        <v>0</v>
      </c>
      <c r="Y22" s="116">
        <f t="shared" si="4"/>
        <v>0</v>
      </c>
      <c r="Z22" s="117">
        <f t="shared" si="5"/>
        <v>0</v>
      </c>
      <c r="AA22" s="115">
        <f t="shared" si="6"/>
        <v>0</v>
      </c>
      <c r="AB22" s="116">
        <f t="shared" si="7"/>
        <v>0</v>
      </c>
      <c r="AC22" s="117">
        <f t="shared" si="8"/>
        <v>0</v>
      </c>
      <c r="AD22" s="115">
        <f t="shared" si="9"/>
        <v>0</v>
      </c>
      <c r="AE22" s="116">
        <f t="shared" si="10"/>
        <v>0</v>
      </c>
      <c r="AF22" s="117">
        <f t="shared" si="11"/>
        <v>0</v>
      </c>
      <c r="AG22" s="115">
        <f t="shared" si="12"/>
        <v>0</v>
      </c>
      <c r="AH22" s="116">
        <f t="shared" si="13"/>
        <v>0</v>
      </c>
      <c r="AI22" s="117">
        <f t="shared" si="14"/>
        <v>0</v>
      </c>
      <c r="AJ22" s="115">
        <f t="shared" si="15"/>
        <v>0</v>
      </c>
      <c r="AK22" s="116">
        <f t="shared" si="16"/>
        <v>0</v>
      </c>
      <c r="AL22" s="117">
        <f t="shared" si="17"/>
        <v>0</v>
      </c>
      <c r="AM22" s="115">
        <f t="shared" si="18"/>
        <v>0</v>
      </c>
      <c r="AN22" s="116">
        <f t="shared" si="19"/>
        <v>0</v>
      </c>
      <c r="AO22" s="117">
        <f t="shared" si="20"/>
        <v>0</v>
      </c>
      <c r="AP22" s="115">
        <f t="shared" si="21"/>
        <v>0</v>
      </c>
      <c r="AQ22" s="116">
        <f t="shared" si="22"/>
        <v>0</v>
      </c>
      <c r="AR22" s="117">
        <f t="shared" si="23"/>
        <v>0</v>
      </c>
      <c r="AS22" s="115">
        <f t="shared" si="24"/>
        <v>0</v>
      </c>
      <c r="AT22" s="116">
        <f t="shared" si="25"/>
        <v>0</v>
      </c>
      <c r="AU22" s="117">
        <f t="shared" si="26"/>
        <v>0</v>
      </c>
      <c r="AV22" s="115">
        <f t="shared" si="27"/>
        <v>0</v>
      </c>
      <c r="AW22" s="116">
        <f t="shared" si="28"/>
        <v>0</v>
      </c>
      <c r="AX22" s="117">
        <f t="shared" si="29"/>
        <v>0</v>
      </c>
      <c r="AY22" s="115">
        <f t="shared" si="30"/>
        <v>0</v>
      </c>
      <c r="AZ22" s="116">
        <f t="shared" si="31"/>
        <v>0</v>
      </c>
      <c r="BA22" s="117">
        <f t="shared" si="32"/>
        <v>0</v>
      </c>
      <c r="BB22" s="115">
        <f t="shared" si="33"/>
        <v>0</v>
      </c>
      <c r="BC22" s="116">
        <f t="shared" si="34"/>
        <v>0</v>
      </c>
      <c r="BD22" s="117">
        <f t="shared" si="35"/>
        <v>0</v>
      </c>
      <c r="BE22" s="115">
        <f t="shared" si="36"/>
        <v>0</v>
      </c>
      <c r="BF22" s="116">
        <f t="shared" si="37"/>
        <v>0</v>
      </c>
      <c r="BG22" s="117">
        <f t="shared" si="38"/>
        <v>0</v>
      </c>
      <c r="BH22" s="115">
        <f t="shared" si="39"/>
        <v>0</v>
      </c>
      <c r="BI22" s="116">
        <f t="shared" si="40"/>
        <v>0</v>
      </c>
      <c r="BJ22" s="117">
        <f t="shared" si="41"/>
        <v>0</v>
      </c>
      <c r="BK22" s="115">
        <f t="shared" si="42"/>
        <v>0</v>
      </c>
      <c r="BL22" s="116">
        <f t="shared" si="43"/>
        <v>0</v>
      </c>
      <c r="BM22" s="117">
        <f t="shared" si="44"/>
        <v>0</v>
      </c>
      <c r="BN22" s="115">
        <f t="shared" si="45"/>
        <v>0</v>
      </c>
      <c r="BO22" s="116">
        <f t="shared" si="46"/>
        <v>0</v>
      </c>
      <c r="BP22" s="117">
        <f t="shared" si="47"/>
        <v>0</v>
      </c>
      <c r="BQ22" s="115">
        <f t="shared" si="48"/>
        <v>0</v>
      </c>
      <c r="BR22" s="116">
        <f t="shared" si="49"/>
        <v>0</v>
      </c>
      <c r="BS22" s="117">
        <f t="shared" si="50"/>
        <v>0</v>
      </c>
      <c r="BT22" s="115">
        <f t="shared" si="51"/>
        <v>0</v>
      </c>
      <c r="BU22" s="116">
        <f t="shared" si="52"/>
        <v>0</v>
      </c>
      <c r="BV22" s="117">
        <f t="shared" si="53"/>
        <v>0</v>
      </c>
      <c r="BW22" s="115">
        <f t="shared" si="54"/>
        <v>0</v>
      </c>
      <c r="BX22" s="116">
        <f t="shared" si="55"/>
        <v>0</v>
      </c>
      <c r="BY22" s="118">
        <f t="shared" si="56"/>
        <v>0</v>
      </c>
      <c r="BZ22" s="115">
        <f t="shared" si="57"/>
        <v>0</v>
      </c>
      <c r="CA22" s="116">
        <f t="shared" si="58"/>
        <v>0</v>
      </c>
      <c r="CB22" s="117">
        <f t="shared" si="59"/>
        <v>0</v>
      </c>
    </row>
    <row r="23" spans="1:80" s="90" customFormat="1" ht="19.5" customHeight="1" hidden="1">
      <c r="A23" s="108">
        <v>9</v>
      </c>
      <c r="B23" s="183"/>
      <c r="C23" s="109"/>
      <c r="D23" s="109">
        <v>1</v>
      </c>
      <c r="E23" s="111" t="e">
        <f>VLOOKUP(D23,'Formulas L'!$A$5:$V$43,G23+2,FALSE)</f>
        <v>#N/A</v>
      </c>
      <c r="F23" s="186"/>
      <c r="G23" s="186"/>
      <c r="H23" s="186"/>
      <c r="I23" s="112" t="str">
        <f>VLOOKUP(D23,'Formulas L'!$A$3:$Y$39,23,FALSE)</f>
        <v>NDL</v>
      </c>
      <c r="J23" s="112" t="str">
        <f>VLOOKUP(D23,'Formulas L'!$A$3:$Y$40,24,FALSE)</f>
        <v>BN</v>
      </c>
      <c r="K23" s="112" t="str">
        <f>VLOOKUP(D23,'Formulas L'!$A$3:$Y$40,25,FALSE)</f>
        <v>LP</v>
      </c>
      <c r="L23" s="113">
        <f t="shared" si="60"/>
        <v>0</v>
      </c>
      <c r="M23" s="187"/>
      <c r="N23" s="113">
        <f t="shared" si="61"/>
        <v>0</v>
      </c>
      <c r="O23" s="187"/>
      <c r="P23" s="113">
        <f t="shared" si="62"/>
        <v>0</v>
      </c>
      <c r="Q23" s="188"/>
      <c r="R23" s="114">
        <f t="shared" si="63"/>
        <v>0</v>
      </c>
      <c r="S23" s="48"/>
      <c r="T23" s="93"/>
      <c r="U23" s="115">
        <f t="shared" si="0"/>
        <v>0</v>
      </c>
      <c r="V23" s="116">
        <f t="shared" si="1"/>
        <v>0</v>
      </c>
      <c r="W23" s="117">
        <f t="shared" si="2"/>
        <v>0</v>
      </c>
      <c r="X23" s="115">
        <f t="shared" si="3"/>
        <v>0</v>
      </c>
      <c r="Y23" s="116">
        <f t="shared" si="4"/>
        <v>0</v>
      </c>
      <c r="Z23" s="117">
        <f t="shared" si="5"/>
        <v>0</v>
      </c>
      <c r="AA23" s="115">
        <f t="shared" si="6"/>
        <v>0</v>
      </c>
      <c r="AB23" s="116">
        <f t="shared" si="7"/>
        <v>0</v>
      </c>
      <c r="AC23" s="117">
        <f t="shared" si="8"/>
        <v>0</v>
      </c>
      <c r="AD23" s="115">
        <f t="shared" si="9"/>
        <v>0</v>
      </c>
      <c r="AE23" s="116">
        <f t="shared" si="10"/>
        <v>0</v>
      </c>
      <c r="AF23" s="117">
        <f t="shared" si="11"/>
        <v>0</v>
      </c>
      <c r="AG23" s="115">
        <f t="shared" si="12"/>
        <v>0</v>
      </c>
      <c r="AH23" s="116">
        <f t="shared" si="13"/>
        <v>0</v>
      </c>
      <c r="AI23" s="117">
        <f t="shared" si="14"/>
        <v>0</v>
      </c>
      <c r="AJ23" s="115">
        <f t="shared" si="15"/>
        <v>0</v>
      </c>
      <c r="AK23" s="116">
        <f t="shared" si="16"/>
        <v>0</v>
      </c>
      <c r="AL23" s="117">
        <f t="shared" si="17"/>
        <v>0</v>
      </c>
      <c r="AM23" s="115">
        <f t="shared" si="18"/>
        <v>0</v>
      </c>
      <c r="AN23" s="116">
        <f t="shared" si="19"/>
        <v>0</v>
      </c>
      <c r="AO23" s="117">
        <f t="shared" si="20"/>
        <v>0</v>
      </c>
      <c r="AP23" s="115">
        <f t="shared" si="21"/>
        <v>0</v>
      </c>
      <c r="AQ23" s="116">
        <f t="shared" si="22"/>
        <v>0</v>
      </c>
      <c r="AR23" s="117">
        <f t="shared" si="23"/>
        <v>0</v>
      </c>
      <c r="AS23" s="115">
        <f t="shared" si="24"/>
        <v>0</v>
      </c>
      <c r="AT23" s="116">
        <f t="shared" si="25"/>
        <v>0</v>
      </c>
      <c r="AU23" s="117">
        <f t="shared" si="26"/>
        <v>0</v>
      </c>
      <c r="AV23" s="115">
        <f t="shared" si="27"/>
        <v>0</v>
      </c>
      <c r="AW23" s="116">
        <f t="shared" si="28"/>
        <v>0</v>
      </c>
      <c r="AX23" s="117">
        <f t="shared" si="29"/>
        <v>0</v>
      </c>
      <c r="AY23" s="115">
        <f t="shared" si="30"/>
        <v>0</v>
      </c>
      <c r="AZ23" s="116">
        <f t="shared" si="31"/>
        <v>0</v>
      </c>
      <c r="BA23" s="117">
        <f t="shared" si="32"/>
        <v>0</v>
      </c>
      <c r="BB23" s="115">
        <f t="shared" si="33"/>
        <v>0</v>
      </c>
      <c r="BC23" s="116">
        <f t="shared" si="34"/>
        <v>0</v>
      </c>
      <c r="BD23" s="117">
        <f t="shared" si="35"/>
        <v>0</v>
      </c>
      <c r="BE23" s="115">
        <f t="shared" si="36"/>
        <v>0</v>
      </c>
      <c r="BF23" s="116">
        <f t="shared" si="37"/>
        <v>0</v>
      </c>
      <c r="BG23" s="117">
        <f t="shared" si="38"/>
        <v>0</v>
      </c>
      <c r="BH23" s="115">
        <f t="shared" si="39"/>
        <v>0</v>
      </c>
      <c r="BI23" s="116">
        <f t="shared" si="40"/>
        <v>0</v>
      </c>
      <c r="BJ23" s="117">
        <f t="shared" si="41"/>
        <v>0</v>
      </c>
      <c r="BK23" s="115">
        <f t="shared" si="42"/>
        <v>0</v>
      </c>
      <c r="BL23" s="116">
        <f t="shared" si="43"/>
        <v>0</v>
      </c>
      <c r="BM23" s="117">
        <f t="shared" si="44"/>
        <v>0</v>
      </c>
      <c r="BN23" s="115">
        <f t="shared" si="45"/>
        <v>0</v>
      </c>
      <c r="BO23" s="116">
        <f t="shared" si="46"/>
        <v>0</v>
      </c>
      <c r="BP23" s="117">
        <f t="shared" si="47"/>
        <v>0</v>
      </c>
      <c r="BQ23" s="115">
        <f t="shared" si="48"/>
        <v>0</v>
      </c>
      <c r="BR23" s="116">
        <f t="shared" si="49"/>
        <v>0</v>
      </c>
      <c r="BS23" s="117">
        <f t="shared" si="50"/>
        <v>0</v>
      </c>
      <c r="BT23" s="115">
        <f t="shared" si="51"/>
        <v>0</v>
      </c>
      <c r="BU23" s="116">
        <f t="shared" si="52"/>
        <v>0</v>
      </c>
      <c r="BV23" s="117">
        <f t="shared" si="53"/>
        <v>0</v>
      </c>
      <c r="BW23" s="115">
        <f t="shared" si="54"/>
        <v>0</v>
      </c>
      <c r="BX23" s="116">
        <f t="shared" si="55"/>
        <v>0</v>
      </c>
      <c r="BY23" s="118">
        <f t="shared" si="56"/>
        <v>0</v>
      </c>
      <c r="BZ23" s="115">
        <f t="shared" si="57"/>
        <v>0</v>
      </c>
      <c r="CA23" s="116">
        <f t="shared" si="58"/>
        <v>0</v>
      </c>
      <c r="CB23" s="117">
        <f t="shared" si="59"/>
        <v>0</v>
      </c>
    </row>
    <row r="24" spans="1:80" s="90" customFormat="1" ht="19.5" customHeight="1" hidden="1">
      <c r="A24" s="108">
        <v>10</v>
      </c>
      <c r="B24" s="184"/>
      <c r="C24" s="109"/>
      <c r="D24" s="109">
        <v>1</v>
      </c>
      <c r="E24" s="111" t="e">
        <f>VLOOKUP(D24,'Formulas L'!$A$5:$V$43,G24+2,FALSE)</f>
        <v>#N/A</v>
      </c>
      <c r="F24" s="186"/>
      <c r="G24" s="186"/>
      <c r="H24" s="186"/>
      <c r="I24" s="112" t="str">
        <f>VLOOKUP(D24,'Formulas L'!$A$3:$Y$39,23,FALSE)</f>
        <v>NDL</v>
      </c>
      <c r="J24" s="112" t="str">
        <f>VLOOKUP(D24,'Formulas L'!$A$3:$Y$40,24,FALSE)</f>
        <v>BN</v>
      </c>
      <c r="K24" s="112" t="str">
        <f>VLOOKUP(D24,'Formulas L'!$A$3:$Y$40,25,FALSE)</f>
        <v>LP</v>
      </c>
      <c r="L24" s="113">
        <f t="shared" si="60"/>
        <v>0</v>
      </c>
      <c r="M24" s="187"/>
      <c r="N24" s="113">
        <f t="shared" si="61"/>
        <v>0</v>
      </c>
      <c r="O24" s="187"/>
      <c r="P24" s="113">
        <f t="shared" si="62"/>
        <v>0</v>
      </c>
      <c r="Q24" s="188"/>
      <c r="R24" s="114">
        <f t="shared" si="63"/>
        <v>0</v>
      </c>
      <c r="S24" s="48"/>
      <c r="T24" s="93"/>
      <c r="U24" s="115">
        <f t="shared" si="0"/>
        <v>0</v>
      </c>
      <c r="V24" s="116">
        <f t="shared" si="1"/>
        <v>0</v>
      </c>
      <c r="W24" s="117">
        <f t="shared" si="2"/>
        <v>0</v>
      </c>
      <c r="X24" s="115">
        <f t="shared" si="3"/>
        <v>0</v>
      </c>
      <c r="Y24" s="116">
        <f t="shared" si="4"/>
        <v>0</v>
      </c>
      <c r="Z24" s="117">
        <f t="shared" si="5"/>
        <v>0</v>
      </c>
      <c r="AA24" s="115">
        <f t="shared" si="6"/>
        <v>0</v>
      </c>
      <c r="AB24" s="116">
        <f t="shared" si="7"/>
        <v>0</v>
      </c>
      <c r="AC24" s="117">
        <f t="shared" si="8"/>
        <v>0</v>
      </c>
      <c r="AD24" s="115">
        <f t="shared" si="9"/>
        <v>0</v>
      </c>
      <c r="AE24" s="116">
        <f t="shared" si="10"/>
        <v>0</v>
      </c>
      <c r="AF24" s="117">
        <f t="shared" si="11"/>
        <v>0</v>
      </c>
      <c r="AG24" s="115">
        <f t="shared" si="12"/>
        <v>0</v>
      </c>
      <c r="AH24" s="116">
        <f t="shared" si="13"/>
        <v>0</v>
      </c>
      <c r="AI24" s="117">
        <f t="shared" si="14"/>
        <v>0</v>
      </c>
      <c r="AJ24" s="115">
        <f t="shared" si="15"/>
        <v>0</v>
      </c>
      <c r="AK24" s="116">
        <f t="shared" si="16"/>
        <v>0</v>
      </c>
      <c r="AL24" s="117">
        <f t="shared" si="17"/>
        <v>0</v>
      </c>
      <c r="AM24" s="115">
        <f t="shared" si="18"/>
        <v>0</v>
      </c>
      <c r="AN24" s="116">
        <f t="shared" si="19"/>
        <v>0</v>
      </c>
      <c r="AO24" s="117">
        <f t="shared" si="20"/>
        <v>0</v>
      </c>
      <c r="AP24" s="115">
        <f t="shared" si="21"/>
        <v>0</v>
      </c>
      <c r="AQ24" s="116">
        <f t="shared" si="22"/>
        <v>0</v>
      </c>
      <c r="AR24" s="117">
        <f t="shared" si="23"/>
        <v>0</v>
      </c>
      <c r="AS24" s="115">
        <f t="shared" si="24"/>
        <v>0</v>
      </c>
      <c r="AT24" s="116">
        <f t="shared" si="25"/>
        <v>0</v>
      </c>
      <c r="AU24" s="117">
        <f t="shared" si="26"/>
        <v>0</v>
      </c>
      <c r="AV24" s="115">
        <f t="shared" si="27"/>
        <v>0</v>
      </c>
      <c r="AW24" s="116">
        <f t="shared" si="28"/>
        <v>0</v>
      </c>
      <c r="AX24" s="117">
        <f t="shared" si="29"/>
        <v>0</v>
      </c>
      <c r="AY24" s="115">
        <f t="shared" si="30"/>
        <v>0</v>
      </c>
      <c r="AZ24" s="116">
        <f t="shared" si="31"/>
        <v>0</v>
      </c>
      <c r="BA24" s="117">
        <f t="shared" si="32"/>
        <v>0</v>
      </c>
      <c r="BB24" s="115">
        <f t="shared" si="33"/>
        <v>0</v>
      </c>
      <c r="BC24" s="116">
        <f t="shared" si="34"/>
        <v>0</v>
      </c>
      <c r="BD24" s="117">
        <f t="shared" si="35"/>
        <v>0</v>
      </c>
      <c r="BE24" s="115">
        <f t="shared" si="36"/>
        <v>0</v>
      </c>
      <c r="BF24" s="116">
        <f t="shared" si="37"/>
        <v>0</v>
      </c>
      <c r="BG24" s="117">
        <f t="shared" si="38"/>
        <v>0</v>
      </c>
      <c r="BH24" s="115">
        <f t="shared" si="39"/>
        <v>0</v>
      </c>
      <c r="BI24" s="116">
        <f t="shared" si="40"/>
        <v>0</v>
      </c>
      <c r="BJ24" s="117">
        <f t="shared" si="41"/>
        <v>0</v>
      </c>
      <c r="BK24" s="115">
        <f t="shared" si="42"/>
        <v>0</v>
      </c>
      <c r="BL24" s="116">
        <f t="shared" si="43"/>
        <v>0</v>
      </c>
      <c r="BM24" s="117">
        <f t="shared" si="44"/>
        <v>0</v>
      </c>
      <c r="BN24" s="115">
        <f t="shared" si="45"/>
        <v>0</v>
      </c>
      <c r="BO24" s="116">
        <f t="shared" si="46"/>
        <v>0</v>
      </c>
      <c r="BP24" s="117">
        <f t="shared" si="47"/>
        <v>0</v>
      </c>
      <c r="BQ24" s="115">
        <f t="shared" si="48"/>
        <v>0</v>
      </c>
      <c r="BR24" s="116">
        <f t="shared" si="49"/>
        <v>0</v>
      </c>
      <c r="BS24" s="117">
        <f t="shared" si="50"/>
        <v>0</v>
      </c>
      <c r="BT24" s="115">
        <f t="shared" si="51"/>
        <v>0</v>
      </c>
      <c r="BU24" s="116">
        <f t="shared" si="52"/>
        <v>0</v>
      </c>
      <c r="BV24" s="117">
        <f t="shared" si="53"/>
        <v>0</v>
      </c>
      <c r="BW24" s="115">
        <f t="shared" si="54"/>
        <v>0</v>
      </c>
      <c r="BX24" s="116">
        <f t="shared" si="55"/>
        <v>0</v>
      </c>
      <c r="BY24" s="118">
        <f t="shared" si="56"/>
        <v>0</v>
      </c>
      <c r="BZ24" s="115">
        <f t="shared" si="57"/>
        <v>0</v>
      </c>
      <c r="CA24" s="116">
        <f t="shared" si="58"/>
        <v>0</v>
      </c>
      <c r="CB24" s="117">
        <f t="shared" si="59"/>
        <v>0</v>
      </c>
    </row>
    <row r="25" spans="1:80" s="90" customFormat="1" ht="19.5" customHeight="1" hidden="1">
      <c r="A25" s="108">
        <v>11</v>
      </c>
      <c r="B25" s="183"/>
      <c r="C25" s="109"/>
      <c r="D25" s="109">
        <v>1</v>
      </c>
      <c r="E25" s="111" t="e">
        <f>VLOOKUP(D25,'Formulas L'!$A$5:$V$43,G25+2,FALSE)</f>
        <v>#N/A</v>
      </c>
      <c r="F25" s="186"/>
      <c r="G25" s="186"/>
      <c r="H25" s="186"/>
      <c r="I25" s="112" t="str">
        <f>VLOOKUP(D25,'Formulas L'!$A$3:$Y$39,23,FALSE)</f>
        <v>NDL</v>
      </c>
      <c r="J25" s="112" t="str">
        <f>VLOOKUP(D25,'Formulas L'!$A$3:$Y$40,24,FALSE)</f>
        <v>BN</v>
      </c>
      <c r="K25" s="112" t="str">
        <f>VLOOKUP(D25,'Formulas L'!$A$3:$Y$40,25,FALSE)</f>
        <v>LP</v>
      </c>
      <c r="L25" s="113">
        <f t="shared" si="60"/>
        <v>0</v>
      </c>
      <c r="M25" s="187"/>
      <c r="N25" s="113">
        <f t="shared" si="61"/>
        <v>0</v>
      </c>
      <c r="O25" s="187"/>
      <c r="P25" s="113">
        <f t="shared" si="62"/>
        <v>0</v>
      </c>
      <c r="Q25" s="188"/>
      <c r="R25" s="114">
        <f t="shared" si="63"/>
        <v>0</v>
      </c>
      <c r="S25" s="48"/>
      <c r="T25" s="93"/>
      <c r="U25" s="115">
        <f t="shared" si="0"/>
        <v>0</v>
      </c>
      <c r="V25" s="116">
        <f t="shared" si="1"/>
        <v>0</v>
      </c>
      <c r="W25" s="117">
        <f t="shared" si="2"/>
        <v>0</v>
      </c>
      <c r="X25" s="115">
        <f t="shared" si="3"/>
        <v>0</v>
      </c>
      <c r="Y25" s="116">
        <f t="shared" si="4"/>
        <v>0</v>
      </c>
      <c r="Z25" s="117">
        <f t="shared" si="5"/>
        <v>0</v>
      </c>
      <c r="AA25" s="115">
        <f t="shared" si="6"/>
        <v>0</v>
      </c>
      <c r="AB25" s="116">
        <f t="shared" si="7"/>
        <v>0</v>
      </c>
      <c r="AC25" s="117">
        <f t="shared" si="8"/>
        <v>0</v>
      </c>
      <c r="AD25" s="115">
        <f t="shared" si="9"/>
        <v>0</v>
      </c>
      <c r="AE25" s="116">
        <f t="shared" si="10"/>
        <v>0</v>
      </c>
      <c r="AF25" s="117">
        <f t="shared" si="11"/>
        <v>0</v>
      </c>
      <c r="AG25" s="115">
        <f t="shared" si="12"/>
        <v>0</v>
      </c>
      <c r="AH25" s="116">
        <f t="shared" si="13"/>
        <v>0</v>
      </c>
      <c r="AI25" s="117">
        <f t="shared" si="14"/>
        <v>0</v>
      </c>
      <c r="AJ25" s="115">
        <f t="shared" si="15"/>
        <v>0</v>
      </c>
      <c r="AK25" s="116">
        <f t="shared" si="16"/>
        <v>0</v>
      </c>
      <c r="AL25" s="117">
        <f t="shared" si="17"/>
        <v>0</v>
      </c>
      <c r="AM25" s="115">
        <f t="shared" si="18"/>
        <v>0</v>
      </c>
      <c r="AN25" s="116">
        <f t="shared" si="19"/>
        <v>0</v>
      </c>
      <c r="AO25" s="117">
        <f t="shared" si="20"/>
        <v>0</v>
      </c>
      <c r="AP25" s="115">
        <f t="shared" si="21"/>
        <v>0</v>
      </c>
      <c r="AQ25" s="116">
        <f t="shared" si="22"/>
        <v>0</v>
      </c>
      <c r="AR25" s="117">
        <f t="shared" si="23"/>
        <v>0</v>
      </c>
      <c r="AS25" s="115">
        <f t="shared" si="24"/>
        <v>0</v>
      </c>
      <c r="AT25" s="116">
        <f t="shared" si="25"/>
        <v>0</v>
      </c>
      <c r="AU25" s="117">
        <f t="shared" si="26"/>
        <v>0</v>
      </c>
      <c r="AV25" s="115">
        <f t="shared" si="27"/>
        <v>0</v>
      </c>
      <c r="AW25" s="116">
        <f t="shared" si="28"/>
        <v>0</v>
      </c>
      <c r="AX25" s="117">
        <f t="shared" si="29"/>
        <v>0</v>
      </c>
      <c r="AY25" s="115">
        <f t="shared" si="30"/>
        <v>0</v>
      </c>
      <c r="AZ25" s="116">
        <f t="shared" si="31"/>
        <v>0</v>
      </c>
      <c r="BA25" s="117">
        <f t="shared" si="32"/>
        <v>0</v>
      </c>
      <c r="BB25" s="115">
        <f t="shared" si="33"/>
        <v>0</v>
      </c>
      <c r="BC25" s="116">
        <f t="shared" si="34"/>
        <v>0</v>
      </c>
      <c r="BD25" s="117">
        <f t="shared" si="35"/>
        <v>0</v>
      </c>
      <c r="BE25" s="115">
        <f t="shared" si="36"/>
        <v>0</v>
      </c>
      <c r="BF25" s="116">
        <f t="shared" si="37"/>
        <v>0</v>
      </c>
      <c r="BG25" s="117">
        <f t="shared" si="38"/>
        <v>0</v>
      </c>
      <c r="BH25" s="115">
        <f t="shared" si="39"/>
        <v>0</v>
      </c>
      <c r="BI25" s="116">
        <f t="shared" si="40"/>
        <v>0</v>
      </c>
      <c r="BJ25" s="117">
        <f t="shared" si="41"/>
        <v>0</v>
      </c>
      <c r="BK25" s="115">
        <f t="shared" si="42"/>
        <v>0</v>
      </c>
      <c r="BL25" s="116">
        <f t="shared" si="43"/>
        <v>0</v>
      </c>
      <c r="BM25" s="117">
        <f t="shared" si="44"/>
        <v>0</v>
      </c>
      <c r="BN25" s="115">
        <f t="shared" si="45"/>
        <v>0</v>
      </c>
      <c r="BO25" s="116">
        <f t="shared" si="46"/>
        <v>0</v>
      </c>
      <c r="BP25" s="117">
        <f t="shared" si="47"/>
        <v>0</v>
      </c>
      <c r="BQ25" s="115">
        <f t="shared" si="48"/>
        <v>0</v>
      </c>
      <c r="BR25" s="116">
        <f t="shared" si="49"/>
        <v>0</v>
      </c>
      <c r="BS25" s="117">
        <f t="shared" si="50"/>
        <v>0</v>
      </c>
      <c r="BT25" s="115">
        <f t="shared" si="51"/>
        <v>0</v>
      </c>
      <c r="BU25" s="116">
        <f t="shared" si="52"/>
        <v>0</v>
      </c>
      <c r="BV25" s="117">
        <f t="shared" si="53"/>
        <v>0</v>
      </c>
      <c r="BW25" s="115">
        <f t="shared" si="54"/>
        <v>0</v>
      </c>
      <c r="BX25" s="116">
        <f t="shared" si="55"/>
        <v>0</v>
      </c>
      <c r="BY25" s="118">
        <f t="shared" si="56"/>
        <v>0</v>
      </c>
      <c r="BZ25" s="115">
        <f t="shared" si="57"/>
        <v>0</v>
      </c>
      <c r="CA25" s="116">
        <f t="shared" si="58"/>
        <v>0</v>
      </c>
      <c r="CB25" s="117">
        <f t="shared" si="59"/>
        <v>0</v>
      </c>
    </row>
    <row r="26" spans="1:80" s="90" customFormat="1" ht="19.5" customHeight="1" hidden="1">
      <c r="A26" s="108">
        <v>12</v>
      </c>
      <c r="B26" s="183"/>
      <c r="C26" s="109"/>
      <c r="D26" s="109">
        <v>1</v>
      </c>
      <c r="E26" s="111" t="e">
        <f>VLOOKUP(D26,'Formulas L'!$A$5:$V$43,G26+2,FALSE)</f>
        <v>#N/A</v>
      </c>
      <c r="F26" s="186"/>
      <c r="G26" s="186"/>
      <c r="H26" s="186"/>
      <c r="I26" s="112" t="str">
        <f>VLOOKUP(D26,'Formulas L'!$A$3:$Y$39,23,FALSE)</f>
        <v>NDL</v>
      </c>
      <c r="J26" s="112" t="str">
        <f>VLOOKUP(D26,'Formulas L'!$A$3:$Y$40,24,FALSE)</f>
        <v>BN</v>
      </c>
      <c r="K26" s="112" t="str">
        <f>VLOOKUP(D26,'Formulas L'!$A$3:$Y$40,25,FALSE)</f>
        <v>LP</v>
      </c>
      <c r="L26" s="113">
        <f t="shared" si="60"/>
        <v>0</v>
      </c>
      <c r="M26" s="187"/>
      <c r="N26" s="113">
        <f t="shared" si="61"/>
        <v>0</v>
      </c>
      <c r="O26" s="187"/>
      <c r="P26" s="113">
        <f t="shared" si="62"/>
        <v>0</v>
      </c>
      <c r="Q26" s="188"/>
      <c r="R26" s="114">
        <f t="shared" si="63"/>
        <v>0</v>
      </c>
      <c r="S26" s="48"/>
      <c r="T26" s="93"/>
      <c r="U26" s="115">
        <f t="shared" si="0"/>
        <v>0</v>
      </c>
      <c r="V26" s="116">
        <f t="shared" si="1"/>
        <v>0</v>
      </c>
      <c r="W26" s="117">
        <f t="shared" si="2"/>
        <v>0</v>
      </c>
      <c r="X26" s="115">
        <f t="shared" si="3"/>
        <v>0</v>
      </c>
      <c r="Y26" s="116">
        <f t="shared" si="4"/>
        <v>0</v>
      </c>
      <c r="Z26" s="117">
        <f t="shared" si="5"/>
        <v>0</v>
      </c>
      <c r="AA26" s="115">
        <f t="shared" si="6"/>
        <v>0</v>
      </c>
      <c r="AB26" s="116">
        <f t="shared" si="7"/>
        <v>0</v>
      </c>
      <c r="AC26" s="117">
        <f t="shared" si="8"/>
        <v>0</v>
      </c>
      <c r="AD26" s="115">
        <f t="shared" si="9"/>
        <v>0</v>
      </c>
      <c r="AE26" s="116">
        <f t="shared" si="10"/>
        <v>0</v>
      </c>
      <c r="AF26" s="117">
        <f t="shared" si="11"/>
        <v>0</v>
      </c>
      <c r="AG26" s="115">
        <f t="shared" si="12"/>
        <v>0</v>
      </c>
      <c r="AH26" s="116">
        <f t="shared" si="13"/>
        <v>0</v>
      </c>
      <c r="AI26" s="117">
        <f t="shared" si="14"/>
        <v>0</v>
      </c>
      <c r="AJ26" s="115">
        <f t="shared" si="15"/>
        <v>0</v>
      </c>
      <c r="AK26" s="116">
        <f t="shared" si="16"/>
        <v>0</v>
      </c>
      <c r="AL26" s="117">
        <f t="shared" si="17"/>
        <v>0</v>
      </c>
      <c r="AM26" s="115">
        <f t="shared" si="18"/>
        <v>0</v>
      </c>
      <c r="AN26" s="116">
        <f t="shared" si="19"/>
        <v>0</v>
      </c>
      <c r="AO26" s="117">
        <f t="shared" si="20"/>
        <v>0</v>
      </c>
      <c r="AP26" s="115">
        <f t="shared" si="21"/>
        <v>0</v>
      </c>
      <c r="AQ26" s="116">
        <f t="shared" si="22"/>
        <v>0</v>
      </c>
      <c r="AR26" s="117">
        <f t="shared" si="23"/>
        <v>0</v>
      </c>
      <c r="AS26" s="115">
        <f t="shared" si="24"/>
        <v>0</v>
      </c>
      <c r="AT26" s="116">
        <f t="shared" si="25"/>
        <v>0</v>
      </c>
      <c r="AU26" s="117">
        <f t="shared" si="26"/>
        <v>0</v>
      </c>
      <c r="AV26" s="115">
        <f t="shared" si="27"/>
        <v>0</v>
      </c>
      <c r="AW26" s="116">
        <f t="shared" si="28"/>
        <v>0</v>
      </c>
      <c r="AX26" s="117">
        <f t="shared" si="29"/>
        <v>0</v>
      </c>
      <c r="AY26" s="115">
        <f t="shared" si="30"/>
        <v>0</v>
      </c>
      <c r="AZ26" s="116">
        <f t="shared" si="31"/>
        <v>0</v>
      </c>
      <c r="BA26" s="117">
        <f t="shared" si="32"/>
        <v>0</v>
      </c>
      <c r="BB26" s="115">
        <f t="shared" si="33"/>
        <v>0</v>
      </c>
      <c r="BC26" s="116">
        <f t="shared" si="34"/>
        <v>0</v>
      </c>
      <c r="BD26" s="117">
        <f t="shared" si="35"/>
        <v>0</v>
      </c>
      <c r="BE26" s="115">
        <f t="shared" si="36"/>
        <v>0</v>
      </c>
      <c r="BF26" s="116">
        <f t="shared" si="37"/>
        <v>0</v>
      </c>
      <c r="BG26" s="117">
        <f t="shared" si="38"/>
        <v>0</v>
      </c>
      <c r="BH26" s="115">
        <f t="shared" si="39"/>
        <v>0</v>
      </c>
      <c r="BI26" s="116">
        <f t="shared" si="40"/>
        <v>0</v>
      </c>
      <c r="BJ26" s="117">
        <f t="shared" si="41"/>
        <v>0</v>
      </c>
      <c r="BK26" s="115">
        <f t="shared" si="42"/>
        <v>0</v>
      </c>
      <c r="BL26" s="116">
        <f t="shared" si="43"/>
        <v>0</v>
      </c>
      <c r="BM26" s="117">
        <f t="shared" si="44"/>
        <v>0</v>
      </c>
      <c r="BN26" s="115">
        <f t="shared" si="45"/>
        <v>0</v>
      </c>
      <c r="BO26" s="116">
        <f t="shared" si="46"/>
        <v>0</v>
      </c>
      <c r="BP26" s="117">
        <f t="shared" si="47"/>
        <v>0</v>
      </c>
      <c r="BQ26" s="115">
        <f t="shared" si="48"/>
        <v>0</v>
      </c>
      <c r="BR26" s="116">
        <f t="shared" si="49"/>
        <v>0</v>
      </c>
      <c r="BS26" s="117">
        <f t="shared" si="50"/>
        <v>0</v>
      </c>
      <c r="BT26" s="115">
        <f t="shared" si="51"/>
        <v>0</v>
      </c>
      <c r="BU26" s="116">
        <f t="shared" si="52"/>
        <v>0</v>
      </c>
      <c r="BV26" s="117">
        <f t="shared" si="53"/>
        <v>0</v>
      </c>
      <c r="BW26" s="115">
        <f t="shared" si="54"/>
        <v>0</v>
      </c>
      <c r="BX26" s="116">
        <f t="shared" si="55"/>
        <v>0</v>
      </c>
      <c r="BY26" s="118">
        <f t="shared" si="56"/>
        <v>0</v>
      </c>
      <c r="BZ26" s="115">
        <f t="shared" si="57"/>
        <v>0</v>
      </c>
      <c r="CA26" s="116">
        <f t="shared" si="58"/>
        <v>0</v>
      </c>
      <c r="CB26" s="117">
        <f t="shared" si="59"/>
        <v>0</v>
      </c>
    </row>
    <row r="27" spans="1:80" s="90" customFormat="1" ht="19.5" customHeight="1" hidden="1">
      <c r="A27" s="108">
        <v>13</v>
      </c>
      <c r="B27" s="184"/>
      <c r="C27" s="109"/>
      <c r="D27" s="109">
        <v>1</v>
      </c>
      <c r="E27" s="111" t="e">
        <f>VLOOKUP(D27,'Formulas L'!$A$5:$V$43,G27+2,FALSE)</f>
        <v>#N/A</v>
      </c>
      <c r="F27" s="186"/>
      <c r="G27" s="186"/>
      <c r="H27" s="186"/>
      <c r="I27" s="112" t="str">
        <f>VLOOKUP(D27,'Formulas L'!$A$3:$Y$39,23,FALSE)</f>
        <v>NDL</v>
      </c>
      <c r="J27" s="112" t="str">
        <f>VLOOKUP(D27,'Formulas L'!$A$3:$Y$40,24,FALSE)</f>
        <v>BN</v>
      </c>
      <c r="K27" s="112" t="str">
        <f>VLOOKUP(D27,'Formulas L'!$A$3:$Y$40,25,FALSE)</f>
        <v>LP</v>
      </c>
      <c r="L27" s="113">
        <f t="shared" si="60"/>
        <v>0</v>
      </c>
      <c r="M27" s="187"/>
      <c r="N27" s="113">
        <f t="shared" si="61"/>
        <v>0</v>
      </c>
      <c r="O27" s="187"/>
      <c r="P27" s="113">
        <f t="shared" si="62"/>
        <v>0</v>
      </c>
      <c r="Q27" s="188"/>
      <c r="R27" s="114">
        <f t="shared" si="63"/>
        <v>0</v>
      </c>
      <c r="S27" s="48"/>
      <c r="T27" s="93"/>
      <c r="U27" s="115">
        <f t="shared" si="0"/>
        <v>0</v>
      </c>
      <c r="V27" s="116">
        <f t="shared" si="1"/>
        <v>0</v>
      </c>
      <c r="W27" s="117">
        <f t="shared" si="2"/>
        <v>0</v>
      </c>
      <c r="X27" s="115">
        <f t="shared" si="3"/>
        <v>0</v>
      </c>
      <c r="Y27" s="116">
        <f t="shared" si="4"/>
        <v>0</v>
      </c>
      <c r="Z27" s="117">
        <f t="shared" si="5"/>
        <v>0</v>
      </c>
      <c r="AA27" s="115">
        <f t="shared" si="6"/>
        <v>0</v>
      </c>
      <c r="AB27" s="116">
        <f t="shared" si="7"/>
        <v>0</v>
      </c>
      <c r="AC27" s="117">
        <f t="shared" si="8"/>
        <v>0</v>
      </c>
      <c r="AD27" s="115">
        <f t="shared" si="9"/>
        <v>0</v>
      </c>
      <c r="AE27" s="116">
        <f t="shared" si="10"/>
        <v>0</v>
      </c>
      <c r="AF27" s="117">
        <f t="shared" si="11"/>
        <v>0</v>
      </c>
      <c r="AG27" s="115">
        <f t="shared" si="12"/>
        <v>0</v>
      </c>
      <c r="AH27" s="116">
        <f t="shared" si="13"/>
        <v>0</v>
      </c>
      <c r="AI27" s="117">
        <f t="shared" si="14"/>
        <v>0</v>
      </c>
      <c r="AJ27" s="115">
        <f t="shared" si="15"/>
        <v>0</v>
      </c>
      <c r="AK27" s="116">
        <f t="shared" si="16"/>
        <v>0</v>
      </c>
      <c r="AL27" s="117">
        <f t="shared" si="17"/>
        <v>0</v>
      </c>
      <c r="AM27" s="115">
        <f t="shared" si="18"/>
        <v>0</v>
      </c>
      <c r="AN27" s="116">
        <f t="shared" si="19"/>
        <v>0</v>
      </c>
      <c r="AO27" s="117">
        <f t="shared" si="20"/>
        <v>0</v>
      </c>
      <c r="AP27" s="115">
        <f t="shared" si="21"/>
        <v>0</v>
      </c>
      <c r="AQ27" s="116">
        <f t="shared" si="22"/>
        <v>0</v>
      </c>
      <c r="AR27" s="117">
        <f t="shared" si="23"/>
        <v>0</v>
      </c>
      <c r="AS27" s="115">
        <f t="shared" si="24"/>
        <v>0</v>
      </c>
      <c r="AT27" s="116">
        <f t="shared" si="25"/>
        <v>0</v>
      </c>
      <c r="AU27" s="117">
        <f t="shared" si="26"/>
        <v>0</v>
      </c>
      <c r="AV27" s="115">
        <f t="shared" si="27"/>
        <v>0</v>
      </c>
      <c r="AW27" s="116">
        <f t="shared" si="28"/>
        <v>0</v>
      </c>
      <c r="AX27" s="117">
        <f t="shared" si="29"/>
        <v>0</v>
      </c>
      <c r="AY27" s="115">
        <f t="shared" si="30"/>
        <v>0</v>
      </c>
      <c r="AZ27" s="116">
        <f t="shared" si="31"/>
        <v>0</v>
      </c>
      <c r="BA27" s="117">
        <f t="shared" si="32"/>
        <v>0</v>
      </c>
      <c r="BB27" s="115">
        <f t="shared" si="33"/>
        <v>0</v>
      </c>
      <c r="BC27" s="116">
        <f t="shared" si="34"/>
        <v>0</v>
      </c>
      <c r="BD27" s="117">
        <f t="shared" si="35"/>
        <v>0</v>
      </c>
      <c r="BE27" s="115">
        <f t="shared" si="36"/>
        <v>0</v>
      </c>
      <c r="BF27" s="116">
        <f t="shared" si="37"/>
        <v>0</v>
      </c>
      <c r="BG27" s="117">
        <f t="shared" si="38"/>
        <v>0</v>
      </c>
      <c r="BH27" s="115">
        <f t="shared" si="39"/>
        <v>0</v>
      </c>
      <c r="BI27" s="116">
        <f t="shared" si="40"/>
        <v>0</v>
      </c>
      <c r="BJ27" s="117">
        <f t="shared" si="41"/>
        <v>0</v>
      </c>
      <c r="BK27" s="115">
        <f t="shared" si="42"/>
        <v>0</v>
      </c>
      <c r="BL27" s="116">
        <f t="shared" si="43"/>
        <v>0</v>
      </c>
      <c r="BM27" s="117">
        <f t="shared" si="44"/>
        <v>0</v>
      </c>
      <c r="BN27" s="115">
        <f t="shared" si="45"/>
        <v>0</v>
      </c>
      <c r="BO27" s="116">
        <f t="shared" si="46"/>
        <v>0</v>
      </c>
      <c r="BP27" s="117">
        <f t="shared" si="47"/>
        <v>0</v>
      </c>
      <c r="BQ27" s="115">
        <f t="shared" si="48"/>
        <v>0</v>
      </c>
      <c r="BR27" s="116">
        <f t="shared" si="49"/>
        <v>0</v>
      </c>
      <c r="BS27" s="117">
        <f t="shared" si="50"/>
        <v>0</v>
      </c>
      <c r="BT27" s="115">
        <f t="shared" si="51"/>
        <v>0</v>
      </c>
      <c r="BU27" s="116">
        <f t="shared" si="52"/>
        <v>0</v>
      </c>
      <c r="BV27" s="117">
        <f t="shared" si="53"/>
        <v>0</v>
      </c>
      <c r="BW27" s="115">
        <f t="shared" si="54"/>
        <v>0</v>
      </c>
      <c r="BX27" s="116">
        <f t="shared" si="55"/>
        <v>0</v>
      </c>
      <c r="BY27" s="118">
        <f t="shared" si="56"/>
        <v>0</v>
      </c>
      <c r="BZ27" s="115">
        <f t="shared" si="57"/>
        <v>0</v>
      </c>
      <c r="CA27" s="116">
        <f t="shared" si="58"/>
        <v>0</v>
      </c>
      <c r="CB27" s="117">
        <f t="shared" si="59"/>
        <v>0</v>
      </c>
    </row>
    <row r="28" spans="1:80" s="90" customFormat="1" ht="19.5" customHeight="1" hidden="1">
      <c r="A28" s="108">
        <v>14</v>
      </c>
      <c r="B28" s="183"/>
      <c r="C28" s="109"/>
      <c r="D28" s="109">
        <v>1</v>
      </c>
      <c r="E28" s="111" t="e">
        <f>VLOOKUP(D28,'Formulas L'!$A$5:$V$43,G28+2,FALSE)</f>
        <v>#N/A</v>
      </c>
      <c r="F28" s="186"/>
      <c r="G28" s="186"/>
      <c r="H28" s="186"/>
      <c r="I28" s="112" t="str">
        <f>VLOOKUP(D28,'Formulas L'!$A$3:$Y$39,23,FALSE)</f>
        <v>NDL</v>
      </c>
      <c r="J28" s="112" t="str">
        <f>VLOOKUP(D28,'Formulas L'!$A$3:$Y$40,24,FALSE)</f>
        <v>BN</v>
      </c>
      <c r="K28" s="112" t="str">
        <f>VLOOKUP(D28,'Formulas L'!$A$3:$Y$40,25,FALSE)</f>
        <v>LP</v>
      </c>
      <c r="L28" s="113">
        <f t="shared" si="60"/>
        <v>0</v>
      </c>
      <c r="M28" s="187"/>
      <c r="N28" s="113">
        <f t="shared" si="61"/>
        <v>0</v>
      </c>
      <c r="O28" s="187"/>
      <c r="P28" s="113">
        <f t="shared" si="62"/>
        <v>0</v>
      </c>
      <c r="Q28" s="188"/>
      <c r="R28" s="114">
        <f t="shared" si="63"/>
        <v>0</v>
      </c>
      <c r="S28" s="48"/>
      <c r="T28" s="93"/>
      <c r="U28" s="115">
        <f t="shared" si="0"/>
        <v>0</v>
      </c>
      <c r="V28" s="116">
        <f t="shared" si="1"/>
        <v>0</v>
      </c>
      <c r="W28" s="117">
        <f t="shared" si="2"/>
        <v>0</v>
      </c>
      <c r="X28" s="115">
        <f t="shared" si="3"/>
        <v>0</v>
      </c>
      <c r="Y28" s="116">
        <f t="shared" si="4"/>
        <v>0</v>
      </c>
      <c r="Z28" s="117">
        <f t="shared" si="5"/>
        <v>0</v>
      </c>
      <c r="AA28" s="115">
        <f t="shared" si="6"/>
        <v>0</v>
      </c>
      <c r="AB28" s="116">
        <f t="shared" si="7"/>
        <v>0</v>
      </c>
      <c r="AC28" s="117">
        <f t="shared" si="8"/>
        <v>0</v>
      </c>
      <c r="AD28" s="115">
        <f t="shared" si="9"/>
        <v>0</v>
      </c>
      <c r="AE28" s="116">
        <f t="shared" si="10"/>
        <v>0</v>
      </c>
      <c r="AF28" s="117">
        <f t="shared" si="11"/>
        <v>0</v>
      </c>
      <c r="AG28" s="115">
        <f t="shared" si="12"/>
        <v>0</v>
      </c>
      <c r="AH28" s="116">
        <f t="shared" si="13"/>
        <v>0</v>
      </c>
      <c r="AI28" s="117">
        <f t="shared" si="14"/>
        <v>0</v>
      </c>
      <c r="AJ28" s="115">
        <f t="shared" si="15"/>
        <v>0</v>
      </c>
      <c r="AK28" s="116">
        <f t="shared" si="16"/>
        <v>0</v>
      </c>
      <c r="AL28" s="117">
        <f t="shared" si="17"/>
        <v>0</v>
      </c>
      <c r="AM28" s="115">
        <f t="shared" si="18"/>
        <v>0</v>
      </c>
      <c r="AN28" s="116">
        <f t="shared" si="19"/>
        <v>0</v>
      </c>
      <c r="AO28" s="117">
        <f t="shared" si="20"/>
        <v>0</v>
      </c>
      <c r="AP28" s="115">
        <f t="shared" si="21"/>
        <v>0</v>
      </c>
      <c r="AQ28" s="116">
        <f t="shared" si="22"/>
        <v>0</v>
      </c>
      <c r="AR28" s="117">
        <f t="shared" si="23"/>
        <v>0</v>
      </c>
      <c r="AS28" s="115">
        <f t="shared" si="24"/>
        <v>0</v>
      </c>
      <c r="AT28" s="116">
        <f t="shared" si="25"/>
        <v>0</v>
      </c>
      <c r="AU28" s="117">
        <f t="shared" si="26"/>
        <v>0</v>
      </c>
      <c r="AV28" s="115">
        <f t="shared" si="27"/>
        <v>0</v>
      </c>
      <c r="AW28" s="116">
        <f t="shared" si="28"/>
        <v>0</v>
      </c>
      <c r="AX28" s="117">
        <f t="shared" si="29"/>
        <v>0</v>
      </c>
      <c r="AY28" s="115">
        <f t="shared" si="30"/>
        <v>0</v>
      </c>
      <c r="AZ28" s="116">
        <f t="shared" si="31"/>
        <v>0</v>
      </c>
      <c r="BA28" s="117">
        <f t="shared" si="32"/>
        <v>0</v>
      </c>
      <c r="BB28" s="115">
        <f t="shared" si="33"/>
        <v>0</v>
      </c>
      <c r="BC28" s="116">
        <f t="shared" si="34"/>
        <v>0</v>
      </c>
      <c r="BD28" s="117">
        <f t="shared" si="35"/>
        <v>0</v>
      </c>
      <c r="BE28" s="115">
        <f t="shared" si="36"/>
        <v>0</v>
      </c>
      <c r="BF28" s="116">
        <f t="shared" si="37"/>
        <v>0</v>
      </c>
      <c r="BG28" s="117">
        <f t="shared" si="38"/>
        <v>0</v>
      </c>
      <c r="BH28" s="115">
        <f t="shared" si="39"/>
        <v>0</v>
      </c>
      <c r="BI28" s="116">
        <f t="shared" si="40"/>
        <v>0</v>
      </c>
      <c r="BJ28" s="117">
        <f t="shared" si="41"/>
        <v>0</v>
      </c>
      <c r="BK28" s="115">
        <f t="shared" si="42"/>
        <v>0</v>
      </c>
      <c r="BL28" s="116">
        <f t="shared" si="43"/>
        <v>0</v>
      </c>
      <c r="BM28" s="117">
        <f t="shared" si="44"/>
        <v>0</v>
      </c>
      <c r="BN28" s="115">
        <f t="shared" si="45"/>
        <v>0</v>
      </c>
      <c r="BO28" s="116">
        <f t="shared" si="46"/>
        <v>0</v>
      </c>
      <c r="BP28" s="117">
        <f t="shared" si="47"/>
        <v>0</v>
      </c>
      <c r="BQ28" s="115">
        <f t="shared" si="48"/>
        <v>0</v>
      </c>
      <c r="BR28" s="116">
        <f t="shared" si="49"/>
        <v>0</v>
      </c>
      <c r="BS28" s="117">
        <f t="shared" si="50"/>
        <v>0</v>
      </c>
      <c r="BT28" s="115">
        <f t="shared" si="51"/>
        <v>0</v>
      </c>
      <c r="BU28" s="116">
        <f t="shared" si="52"/>
        <v>0</v>
      </c>
      <c r="BV28" s="117">
        <f t="shared" si="53"/>
        <v>0</v>
      </c>
      <c r="BW28" s="115">
        <f t="shared" si="54"/>
        <v>0</v>
      </c>
      <c r="BX28" s="116">
        <f t="shared" si="55"/>
        <v>0</v>
      </c>
      <c r="BY28" s="118">
        <f t="shared" si="56"/>
        <v>0</v>
      </c>
      <c r="BZ28" s="115">
        <f t="shared" si="57"/>
        <v>0</v>
      </c>
      <c r="CA28" s="116">
        <f t="shared" si="58"/>
        <v>0</v>
      </c>
      <c r="CB28" s="117">
        <f t="shared" si="59"/>
        <v>0</v>
      </c>
    </row>
    <row r="29" spans="1:80" s="90" customFormat="1" ht="19.5" customHeight="1" hidden="1">
      <c r="A29" s="108">
        <v>15</v>
      </c>
      <c r="B29" s="185"/>
      <c r="C29" s="109"/>
      <c r="D29" s="109">
        <v>1</v>
      </c>
      <c r="E29" s="111" t="e">
        <f>VLOOKUP(D29,'Formulas L'!$A$5:$V$43,G29+2,FALSE)</f>
        <v>#N/A</v>
      </c>
      <c r="F29" s="186"/>
      <c r="G29" s="186"/>
      <c r="H29" s="186"/>
      <c r="I29" s="112" t="str">
        <f>VLOOKUP(D29,'Formulas L'!$A$3:$Y$39,23,FALSE)</f>
        <v>NDL</v>
      </c>
      <c r="J29" s="112" t="str">
        <f>VLOOKUP(D29,'Formulas L'!$A$3:$Y$40,24,FALSE)</f>
        <v>BN</v>
      </c>
      <c r="K29" s="112" t="str">
        <f>VLOOKUP(D29,'Formulas L'!$A$3:$Y$40,25,FALSE)</f>
        <v>LP</v>
      </c>
      <c r="L29" s="113">
        <f t="shared" si="60"/>
        <v>0</v>
      </c>
      <c r="M29" s="187"/>
      <c r="N29" s="113">
        <f t="shared" si="61"/>
        <v>0</v>
      </c>
      <c r="O29" s="187"/>
      <c r="P29" s="113">
        <f t="shared" si="62"/>
        <v>0</v>
      </c>
      <c r="Q29" s="188"/>
      <c r="R29" s="114">
        <f t="shared" si="63"/>
        <v>0</v>
      </c>
      <c r="S29" s="48"/>
      <c r="T29" s="93"/>
      <c r="U29" s="115">
        <f t="shared" si="0"/>
        <v>0</v>
      </c>
      <c r="V29" s="116">
        <f t="shared" si="1"/>
        <v>0</v>
      </c>
      <c r="W29" s="117">
        <f t="shared" si="2"/>
        <v>0</v>
      </c>
      <c r="X29" s="115">
        <f t="shared" si="3"/>
        <v>0</v>
      </c>
      <c r="Y29" s="116">
        <f t="shared" si="4"/>
        <v>0</v>
      </c>
      <c r="Z29" s="117">
        <f t="shared" si="5"/>
        <v>0</v>
      </c>
      <c r="AA29" s="115">
        <f t="shared" si="6"/>
        <v>0</v>
      </c>
      <c r="AB29" s="116">
        <f t="shared" si="7"/>
        <v>0</v>
      </c>
      <c r="AC29" s="117">
        <f t="shared" si="8"/>
        <v>0</v>
      </c>
      <c r="AD29" s="115">
        <f t="shared" si="9"/>
        <v>0</v>
      </c>
      <c r="AE29" s="116">
        <f t="shared" si="10"/>
        <v>0</v>
      </c>
      <c r="AF29" s="117">
        <f t="shared" si="11"/>
        <v>0</v>
      </c>
      <c r="AG29" s="115">
        <f t="shared" si="12"/>
        <v>0</v>
      </c>
      <c r="AH29" s="116">
        <f t="shared" si="13"/>
        <v>0</v>
      </c>
      <c r="AI29" s="117">
        <f t="shared" si="14"/>
        <v>0</v>
      </c>
      <c r="AJ29" s="115">
        <f t="shared" si="15"/>
        <v>0</v>
      </c>
      <c r="AK29" s="116">
        <f t="shared" si="16"/>
        <v>0</v>
      </c>
      <c r="AL29" s="117">
        <f t="shared" si="17"/>
        <v>0</v>
      </c>
      <c r="AM29" s="115">
        <f t="shared" si="18"/>
        <v>0</v>
      </c>
      <c r="AN29" s="116">
        <f t="shared" si="19"/>
        <v>0</v>
      </c>
      <c r="AO29" s="117">
        <f t="shared" si="20"/>
        <v>0</v>
      </c>
      <c r="AP29" s="115">
        <f t="shared" si="21"/>
        <v>0</v>
      </c>
      <c r="AQ29" s="116">
        <f t="shared" si="22"/>
        <v>0</v>
      </c>
      <c r="AR29" s="117">
        <f t="shared" si="23"/>
        <v>0</v>
      </c>
      <c r="AS29" s="115">
        <f t="shared" si="24"/>
        <v>0</v>
      </c>
      <c r="AT29" s="116">
        <f t="shared" si="25"/>
        <v>0</v>
      </c>
      <c r="AU29" s="117">
        <f t="shared" si="26"/>
        <v>0</v>
      </c>
      <c r="AV29" s="115">
        <f t="shared" si="27"/>
        <v>0</v>
      </c>
      <c r="AW29" s="116">
        <f t="shared" si="28"/>
        <v>0</v>
      </c>
      <c r="AX29" s="117">
        <f t="shared" si="29"/>
        <v>0</v>
      </c>
      <c r="AY29" s="115">
        <f t="shared" si="30"/>
        <v>0</v>
      </c>
      <c r="AZ29" s="116">
        <f t="shared" si="31"/>
        <v>0</v>
      </c>
      <c r="BA29" s="117">
        <f t="shared" si="32"/>
        <v>0</v>
      </c>
      <c r="BB29" s="115">
        <f t="shared" si="33"/>
        <v>0</v>
      </c>
      <c r="BC29" s="116">
        <f t="shared" si="34"/>
        <v>0</v>
      </c>
      <c r="BD29" s="117">
        <f t="shared" si="35"/>
        <v>0</v>
      </c>
      <c r="BE29" s="115">
        <f t="shared" si="36"/>
        <v>0</v>
      </c>
      <c r="BF29" s="116">
        <f t="shared" si="37"/>
        <v>0</v>
      </c>
      <c r="BG29" s="117">
        <f t="shared" si="38"/>
        <v>0</v>
      </c>
      <c r="BH29" s="115">
        <f t="shared" si="39"/>
        <v>0</v>
      </c>
      <c r="BI29" s="116">
        <f t="shared" si="40"/>
        <v>0</v>
      </c>
      <c r="BJ29" s="117">
        <f t="shared" si="41"/>
        <v>0</v>
      </c>
      <c r="BK29" s="115">
        <f t="shared" si="42"/>
        <v>0</v>
      </c>
      <c r="BL29" s="116">
        <f t="shared" si="43"/>
        <v>0</v>
      </c>
      <c r="BM29" s="117">
        <f t="shared" si="44"/>
        <v>0</v>
      </c>
      <c r="BN29" s="115">
        <f t="shared" si="45"/>
        <v>0</v>
      </c>
      <c r="BO29" s="116">
        <f t="shared" si="46"/>
        <v>0</v>
      </c>
      <c r="BP29" s="117">
        <f t="shared" si="47"/>
        <v>0</v>
      </c>
      <c r="BQ29" s="115">
        <f t="shared" si="48"/>
        <v>0</v>
      </c>
      <c r="BR29" s="116">
        <f t="shared" si="49"/>
        <v>0</v>
      </c>
      <c r="BS29" s="117">
        <f t="shared" si="50"/>
        <v>0</v>
      </c>
      <c r="BT29" s="115">
        <f t="shared" si="51"/>
        <v>0</v>
      </c>
      <c r="BU29" s="116">
        <f t="shared" si="52"/>
        <v>0</v>
      </c>
      <c r="BV29" s="117">
        <f t="shared" si="53"/>
        <v>0</v>
      </c>
      <c r="BW29" s="115">
        <f t="shared" si="54"/>
        <v>0</v>
      </c>
      <c r="BX29" s="116">
        <f t="shared" si="55"/>
        <v>0</v>
      </c>
      <c r="BY29" s="118">
        <f t="shared" si="56"/>
        <v>0</v>
      </c>
      <c r="BZ29" s="115">
        <f t="shared" si="57"/>
        <v>0</v>
      </c>
      <c r="CA29" s="116">
        <f t="shared" si="58"/>
        <v>0</v>
      </c>
      <c r="CB29" s="117">
        <f t="shared" si="59"/>
        <v>0</v>
      </c>
    </row>
    <row r="30" spans="1:80" s="90" customFormat="1" ht="19.5" customHeight="1" hidden="1">
      <c r="A30" s="108">
        <v>16</v>
      </c>
      <c r="B30" s="184"/>
      <c r="C30" s="109"/>
      <c r="D30" s="109">
        <v>1</v>
      </c>
      <c r="E30" s="111" t="e">
        <f>VLOOKUP(D30,'Formulas L'!$A$5:$V$43,G30+2,FALSE)</f>
        <v>#N/A</v>
      </c>
      <c r="F30" s="186"/>
      <c r="G30" s="186"/>
      <c r="H30" s="186"/>
      <c r="I30" s="112" t="str">
        <f>VLOOKUP(D30,'Formulas L'!$A$3:$Y$39,23,FALSE)</f>
        <v>NDL</v>
      </c>
      <c r="J30" s="112" t="str">
        <f>VLOOKUP(D30,'Formulas L'!$A$3:$Y$40,24,FALSE)</f>
        <v>BN</v>
      </c>
      <c r="K30" s="112" t="str">
        <f>VLOOKUP(D30,'Formulas L'!$A$3:$Y$40,25,FALSE)</f>
        <v>LP</v>
      </c>
      <c r="L30" s="113">
        <f aca="true" t="shared" si="64" ref="L30:L40">IF(ISERROR(I30*R30),0,(I30*R30))</f>
        <v>0</v>
      </c>
      <c r="M30" s="187"/>
      <c r="N30" s="113">
        <f aca="true" t="shared" si="65" ref="N30:N40">IF(ISERROR(J30*R30),0,(J30*R30))</f>
        <v>0</v>
      </c>
      <c r="O30" s="187"/>
      <c r="P30" s="113">
        <f aca="true" t="shared" si="66" ref="P30:P40">IF(ISERROR(K30*R30),0,(K30*R30))</f>
        <v>0</v>
      </c>
      <c r="Q30" s="188"/>
      <c r="R30" s="114">
        <f aca="true" t="shared" si="67" ref="R30:R40">IF(ISERROR(((H30/36)*E30)*F30),0,((H30/36)*E30)*F30)</f>
        <v>0</v>
      </c>
      <c r="S30" s="48"/>
      <c r="T30" s="93"/>
      <c r="U30" s="115">
        <f t="shared" si="0"/>
        <v>0</v>
      </c>
      <c r="V30" s="116">
        <f t="shared" si="1"/>
        <v>0</v>
      </c>
      <c r="W30" s="117">
        <f t="shared" si="2"/>
        <v>0</v>
      </c>
      <c r="X30" s="115">
        <f t="shared" si="3"/>
        <v>0</v>
      </c>
      <c r="Y30" s="116">
        <f t="shared" si="4"/>
        <v>0</v>
      </c>
      <c r="Z30" s="117">
        <f t="shared" si="5"/>
        <v>0</v>
      </c>
      <c r="AA30" s="115">
        <f t="shared" si="6"/>
        <v>0</v>
      </c>
      <c r="AB30" s="116">
        <f t="shared" si="7"/>
        <v>0</v>
      </c>
      <c r="AC30" s="117">
        <f t="shared" si="8"/>
        <v>0</v>
      </c>
      <c r="AD30" s="115">
        <f t="shared" si="9"/>
        <v>0</v>
      </c>
      <c r="AE30" s="116">
        <f t="shared" si="10"/>
        <v>0</v>
      </c>
      <c r="AF30" s="117">
        <f t="shared" si="11"/>
        <v>0</v>
      </c>
      <c r="AG30" s="115">
        <f t="shared" si="12"/>
        <v>0</v>
      </c>
      <c r="AH30" s="116">
        <f t="shared" si="13"/>
        <v>0</v>
      </c>
      <c r="AI30" s="117">
        <f t="shared" si="14"/>
        <v>0</v>
      </c>
      <c r="AJ30" s="115">
        <f t="shared" si="15"/>
        <v>0</v>
      </c>
      <c r="AK30" s="116">
        <f t="shared" si="16"/>
        <v>0</v>
      </c>
      <c r="AL30" s="117">
        <f t="shared" si="17"/>
        <v>0</v>
      </c>
      <c r="AM30" s="115">
        <f t="shared" si="18"/>
        <v>0</v>
      </c>
      <c r="AN30" s="116">
        <f t="shared" si="19"/>
        <v>0</v>
      </c>
      <c r="AO30" s="117">
        <f t="shared" si="20"/>
        <v>0</v>
      </c>
      <c r="AP30" s="115">
        <f t="shared" si="21"/>
        <v>0</v>
      </c>
      <c r="AQ30" s="116">
        <f t="shared" si="22"/>
        <v>0</v>
      </c>
      <c r="AR30" s="117">
        <f t="shared" si="23"/>
        <v>0</v>
      </c>
      <c r="AS30" s="115">
        <f t="shared" si="24"/>
        <v>0</v>
      </c>
      <c r="AT30" s="116">
        <f t="shared" si="25"/>
        <v>0</v>
      </c>
      <c r="AU30" s="117">
        <f t="shared" si="26"/>
        <v>0</v>
      </c>
      <c r="AV30" s="115">
        <f t="shared" si="27"/>
        <v>0</v>
      </c>
      <c r="AW30" s="116">
        <f t="shared" si="28"/>
        <v>0</v>
      </c>
      <c r="AX30" s="117">
        <f t="shared" si="29"/>
        <v>0</v>
      </c>
      <c r="AY30" s="115">
        <f t="shared" si="30"/>
        <v>0</v>
      </c>
      <c r="AZ30" s="116">
        <f t="shared" si="31"/>
        <v>0</v>
      </c>
      <c r="BA30" s="117">
        <f t="shared" si="32"/>
        <v>0</v>
      </c>
      <c r="BB30" s="115">
        <f t="shared" si="33"/>
        <v>0</v>
      </c>
      <c r="BC30" s="116">
        <f t="shared" si="34"/>
        <v>0</v>
      </c>
      <c r="BD30" s="117">
        <f t="shared" si="35"/>
        <v>0</v>
      </c>
      <c r="BE30" s="115">
        <f t="shared" si="36"/>
        <v>0</v>
      </c>
      <c r="BF30" s="116">
        <f t="shared" si="37"/>
        <v>0</v>
      </c>
      <c r="BG30" s="117">
        <f t="shared" si="38"/>
        <v>0</v>
      </c>
      <c r="BH30" s="115">
        <f t="shared" si="39"/>
        <v>0</v>
      </c>
      <c r="BI30" s="116">
        <f t="shared" si="40"/>
        <v>0</v>
      </c>
      <c r="BJ30" s="117">
        <f t="shared" si="41"/>
        <v>0</v>
      </c>
      <c r="BK30" s="115">
        <f t="shared" si="42"/>
        <v>0</v>
      </c>
      <c r="BL30" s="116">
        <f t="shared" si="43"/>
        <v>0</v>
      </c>
      <c r="BM30" s="117">
        <f t="shared" si="44"/>
        <v>0</v>
      </c>
      <c r="BN30" s="115">
        <f t="shared" si="45"/>
        <v>0</v>
      </c>
      <c r="BO30" s="116">
        <f t="shared" si="46"/>
        <v>0</v>
      </c>
      <c r="BP30" s="117">
        <f t="shared" si="47"/>
        <v>0</v>
      </c>
      <c r="BQ30" s="115">
        <f t="shared" si="48"/>
        <v>0</v>
      </c>
      <c r="BR30" s="116">
        <f t="shared" si="49"/>
        <v>0</v>
      </c>
      <c r="BS30" s="117">
        <f t="shared" si="50"/>
        <v>0</v>
      </c>
      <c r="BT30" s="115">
        <f t="shared" si="51"/>
        <v>0</v>
      </c>
      <c r="BU30" s="116">
        <f t="shared" si="52"/>
        <v>0</v>
      </c>
      <c r="BV30" s="117">
        <f t="shared" si="53"/>
        <v>0</v>
      </c>
      <c r="BW30" s="115">
        <f t="shared" si="54"/>
        <v>0</v>
      </c>
      <c r="BX30" s="116">
        <f t="shared" si="55"/>
        <v>0</v>
      </c>
      <c r="BY30" s="118">
        <f t="shared" si="56"/>
        <v>0</v>
      </c>
      <c r="BZ30" s="115">
        <f t="shared" si="57"/>
        <v>0</v>
      </c>
      <c r="CA30" s="116">
        <f t="shared" si="58"/>
        <v>0</v>
      </c>
      <c r="CB30" s="117">
        <f t="shared" si="59"/>
        <v>0</v>
      </c>
    </row>
    <row r="31" spans="1:80" s="90" customFormat="1" ht="19.5" customHeight="1" hidden="1">
      <c r="A31" s="108">
        <v>17</v>
      </c>
      <c r="B31" s="183"/>
      <c r="C31" s="109"/>
      <c r="D31" s="109">
        <v>1</v>
      </c>
      <c r="E31" s="111" t="e">
        <f>VLOOKUP(D31,'Formulas L'!$A$5:$V$43,G31+2,FALSE)</f>
        <v>#N/A</v>
      </c>
      <c r="F31" s="186"/>
      <c r="G31" s="186"/>
      <c r="H31" s="186"/>
      <c r="I31" s="112" t="str">
        <f>VLOOKUP(D31,'Formulas L'!$A$3:$Y$39,23,FALSE)</f>
        <v>NDL</v>
      </c>
      <c r="J31" s="112" t="str">
        <f>VLOOKUP(D31,'Formulas L'!$A$3:$Y$40,24,FALSE)</f>
        <v>BN</v>
      </c>
      <c r="K31" s="112" t="str">
        <f>VLOOKUP(D31,'Formulas L'!$A$3:$Y$40,25,FALSE)</f>
        <v>LP</v>
      </c>
      <c r="L31" s="113">
        <f t="shared" si="64"/>
        <v>0</v>
      </c>
      <c r="M31" s="187"/>
      <c r="N31" s="113">
        <f t="shared" si="65"/>
        <v>0</v>
      </c>
      <c r="O31" s="187"/>
      <c r="P31" s="113">
        <f t="shared" si="66"/>
        <v>0</v>
      </c>
      <c r="Q31" s="188"/>
      <c r="R31" s="114">
        <f t="shared" si="67"/>
        <v>0</v>
      </c>
      <c r="S31" s="48"/>
      <c r="T31" s="93"/>
      <c r="U31" s="115">
        <f t="shared" si="0"/>
        <v>0</v>
      </c>
      <c r="V31" s="116">
        <f t="shared" si="1"/>
        <v>0</v>
      </c>
      <c r="W31" s="117">
        <f t="shared" si="2"/>
        <v>0</v>
      </c>
      <c r="X31" s="115">
        <f t="shared" si="3"/>
        <v>0</v>
      </c>
      <c r="Y31" s="116">
        <f t="shared" si="4"/>
        <v>0</v>
      </c>
      <c r="Z31" s="117">
        <f t="shared" si="5"/>
        <v>0</v>
      </c>
      <c r="AA31" s="115">
        <f t="shared" si="6"/>
        <v>0</v>
      </c>
      <c r="AB31" s="116">
        <f t="shared" si="7"/>
        <v>0</v>
      </c>
      <c r="AC31" s="117">
        <f t="shared" si="8"/>
        <v>0</v>
      </c>
      <c r="AD31" s="115">
        <f t="shared" si="9"/>
        <v>0</v>
      </c>
      <c r="AE31" s="116">
        <f t="shared" si="10"/>
        <v>0</v>
      </c>
      <c r="AF31" s="117">
        <f t="shared" si="11"/>
        <v>0</v>
      </c>
      <c r="AG31" s="115">
        <f t="shared" si="12"/>
        <v>0</v>
      </c>
      <c r="AH31" s="116">
        <f t="shared" si="13"/>
        <v>0</v>
      </c>
      <c r="AI31" s="117">
        <f t="shared" si="14"/>
        <v>0</v>
      </c>
      <c r="AJ31" s="115">
        <f t="shared" si="15"/>
        <v>0</v>
      </c>
      <c r="AK31" s="116">
        <f t="shared" si="16"/>
        <v>0</v>
      </c>
      <c r="AL31" s="117">
        <f t="shared" si="17"/>
        <v>0</v>
      </c>
      <c r="AM31" s="115">
        <f t="shared" si="18"/>
        <v>0</v>
      </c>
      <c r="AN31" s="116">
        <f t="shared" si="19"/>
        <v>0</v>
      </c>
      <c r="AO31" s="117">
        <f t="shared" si="20"/>
        <v>0</v>
      </c>
      <c r="AP31" s="115">
        <f t="shared" si="21"/>
        <v>0</v>
      </c>
      <c r="AQ31" s="116">
        <f t="shared" si="22"/>
        <v>0</v>
      </c>
      <c r="AR31" s="117">
        <f t="shared" si="23"/>
        <v>0</v>
      </c>
      <c r="AS31" s="115">
        <f t="shared" si="24"/>
        <v>0</v>
      </c>
      <c r="AT31" s="116">
        <f t="shared" si="25"/>
        <v>0</v>
      </c>
      <c r="AU31" s="117">
        <f t="shared" si="26"/>
        <v>0</v>
      </c>
      <c r="AV31" s="115">
        <f t="shared" si="27"/>
        <v>0</v>
      </c>
      <c r="AW31" s="116">
        <f t="shared" si="28"/>
        <v>0</v>
      </c>
      <c r="AX31" s="117">
        <f t="shared" si="29"/>
        <v>0</v>
      </c>
      <c r="AY31" s="115">
        <f t="shared" si="30"/>
        <v>0</v>
      </c>
      <c r="AZ31" s="116">
        <f t="shared" si="31"/>
        <v>0</v>
      </c>
      <c r="BA31" s="117">
        <f t="shared" si="32"/>
        <v>0</v>
      </c>
      <c r="BB31" s="115">
        <f t="shared" si="33"/>
        <v>0</v>
      </c>
      <c r="BC31" s="116">
        <f t="shared" si="34"/>
        <v>0</v>
      </c>
      <c r="BD31" s="117">
        <f t="shared" si="35"/>
        <v>0</v>
      </c>
      <c r="BE31" s="115">
        <f t="shared" si="36"/>
        <v>0</v>
      </c>
      <c r="BF31" s="116">
        <f t="shared" si="37"/>
        <v>0</v>
      </c>
      <c r="BG31" s="117">
        <f t="shared" si="38"/>
        <v>0</v>
      </c>
      <c r="BH31" s="115">
        <f t="shared" si="39"/>
        <v>0</v>
      </c>
      <c r="BI31" s="116">
        <f t="shared" si="40"/>
        <v>0</v>
      </c>
      <c r="BJ31" s="117">
        <f t="shared" si="41"/>
        <v>0</v>
      </c>
      <c r="BK31" s="115">
        <f t="shared" si="42"/>
        <v>0</v>
      </c>
      <c r="BL31" s="116">
        <f t="shared" si="43"/>
        <v>0</v>
      </c>
      <c r="BM31" s="117">
        <f t="shared" si="44"/>
        <v>0</v>
      </c>
      <c r="BN31" s="115">
        <f t="shared" si="45"/>
        <v>0</v>
      </c>
      <c r="BO31" s="116">
        <f t="shared" si="46"/>
        <v>0</v>
      </c>
      <c r="BP31" s="117">
        <f t="shared" si="47"/>
        <v>0</v>
      </c>
      <c r="BQ31" s="115">
        <f t="shared" si="48"/>
        <v>0</v>
      </c>
      <c r="BR31" s="116">
        <f t="shared" si="49"/>
        <v>0</v>
      </c>
      <c r="BS31" s="117">
        <f t="shared" si="50"/>
        <v>0</v>
      </c>
      <c r="BT31" s="115">
        <f t="shared" si="51"/>
        <v>0</v>
      </c>
      <c r="BU31" s="116">
        <f t="shared" si="52"/>
        <v>0</v>
      </c>
      <c r="BV31" s="117">
        <f t="shared" si="53"/>
        <v>0</v>
      </c>
      <c r="BW31" s="115">
        <f t="shared" si="54"/>
        <v>0</v>
      </c>
      <c r="BX31" s="116">
        <f t="shared" si="55"/>
        <v>0</v>
      </c>
      <c r="BY31" s="118">
        <f t="shared" si="56"/>
        <v>0</v>
      </c>
      <c r="BZ31" s="115">
        <f t="shared" si="57"/>
        <v>0</v>
      </c>
      <c r="CA31" s="116">
        <f t="shared" si="58"/>
        <v>0</v>
      </c>
      <c r="CB31" s="117">
        <f t="shared" si="59"/>
        <v>0</v>
      </c>
    </row>
    <row r="32" spans="1:80" s="90" customFormat="1" ht="19.5" customHeight="1" hidden="1">
      <c r="A32" s="108">
        <v>18</v>
      </c>
      <c r="B32" s="183"/>
      <c r="C32" s="109"/>
      <c r="D32" s="109">
        <v>1</v>
      </c>
      <c r="E32" s="111" t="e">
        <f>VLOOKUP(D32,'Formulas L'!$A$5:$V$43,G32+2,FALSE)</f>
        <v>#N/A</v>
      </c>
      <c r="F32" s="186"/>
      <c r="G32" s="186"/>
      <c r="H32" s="186"/>
      <c r="I32" s="112" t="str">
        <f>VLOOKUP(D32,'Formulas L'!$A$3:$Y$39,23,FALSE)</f>
        <v>NDL</v>
      </c>
      <c r="J32" s="112" t="str">
        <f>VLOOKUP(D32,'Formulas L'!$A$3:$Y$40,24,FALSE)</f>
        <v>BN</v>
      </c>
      <c r="K32" s="112" t="str">
        <f>VLOOKUP(D32,'Formulas L'!$A$3:$Y$40,25,FALSE)</f>
        <v>LP</v>
      </c>
      <c r="L32" s="113">
        <f t="shared" si="64"/>
        <v>0</v>
      </c>
      <c r="M32" s="187"/>
      <c r="N32" s="113">
        <f t="shared" si="65"/>
        <v>0</v>
      </c>
      <c r="O32" s="187"/>
      <c r="P32" s="113">
        <f t="shared" si="66"/>
        <v>0</v>
      </c>
      <c r="Q32" s="188"/>
      <c r="R32" s="114">
        <f t="shared" si="67"/>
        <v>0</v>
      </c>
      <c r="S32" s="48"/>
      <c r="T32" s="93"/>
      <c r="U32" s="115">
        <f t="shared" si="0"/>
        <v>0</v>
      </c>
      <c r="V32" s="116">
        <f t="shared" si="1"/>
        <v>0</v>
      </c>
      <c r="W32" s="117">
        <f t="shared" si="2"/>
        <v>0</v>
      </c>
      <c r="X32" s="115">
        <f t="shared" si="3"/>
        <v>0</v>
      </c>
      <c r="Y32" s="116">
        <f t="shared" si="4"/>
        <v>0</v>
      </c>
      <c r="Z32" s="117">
        <f t="shared" si="5"/>
        <v>0</v>
      </c>
      <c r="AA32" s="115">
        <f t="shared" si="6"/>
        <v>0</v>
      </c>
      <c r="AB32" s="116">
        <f t="shared" si="7"/>
        <v>0</v>
      </c>
      <c r="AC32" s="117">
        <f t="shared" si="8"/>
        <v>0</v>
      </c>
      <c r="AD32" s="115">
        <f t="shared" si="9"/>
        <v>0</v>
      </c>
      <c r="AE32" s="116">
        <f t="shared" si="10"/>
        <v>0</v>
      </c>
      <c r="AF32" s="117">
        <f t="shared" si="11"/>
        <v>0</v>
      </c>
      <c r="AG32" s="115">
        <f t="shared" si="12"/>
        <v>0</v>
      </c>
      <c r="AH32" s="116">
        <f t="shared" si="13"/>
        <v>0</v>
      </c>
      <c r="AI32" s="117">
        <f t="shared" si="14"/>
        <v>0</v>
      </c>
      <c r="AJ32" s="115">
        <f t="shared" si="15"/>
        <v>0</v>
      </c>
      <c r="AK32" s="116">
        <f t="shared" si="16"/>
        <v>0</v>
      </c>
      <c r="AL32" s="117">
        <f t="shared" si="17"/>
        <v>0</v>
      </c>
      <c r="AM32" s="115">
        <f t="shared" si="18"/>
        <v>0</v>
      </c>
      <c r="AN32" s="116">
        <f t="shared" si="19"/>
        <v>0</v>
      </c>
      <c r="AO32" s="117">
        <f t="shared" si="20"/>
        <v>0</v>
      </c>
      <c r="AP32" s="115">
        <f t="shared" si="21"/>
        <v>0</v>
      </c>
      <c r="AQ32" s="116">
        <f t="shared" si="22"/>
        <v>0</v>
      </c>
      <c r="AR32" s="117">
        <f t="shared" si="23"/>
        <v>0</v>
      </c>
      <c r="AS32" s="115">
        <f t="shared" si="24"/>
        <v>0</v>
      </c>
      <c r="AT32" s="116">
        <f t="shared" si="25"/>
        <v>0</v>
      </c>
      <c r="AU32" s="117">
        <f t="shared" si="26"/>
        <v>0</v>
      </c>
      <c r="AV32" s="115">
        <f t="shared" si="27"/>
        <v>0</v>
      </c>
      <c r="AW32" s="116">
        <f t="shared" si="28"/>
        <v>0</v>
      </c>
      <c r="AX32" s="117">
        <f t="shared" si="29"/>
        <v>0</v>
      </c>
      <c r="AY32" s="115">
        <f t="shared" si="30"/>
        <v>0</v>
      </c>
      <c r="AZ32" s="116">
        <f t="shared" si="31"/>
        <v>0</v>
      </c>
      <c r="BA32" s="117">
        <f t="shared" si="32"/>
        <v>0</v>
      </c>
      <c r="BB32" s="115">
        <f t="shared" si="33"/>
        <v>0</v>
      </c>
      <c r="BC32" s="116">
        <f t="shared" si="34"/>
        <v>0</v>
      </c>
      <c r="BD32" s="117">
        <f t="shared" si="35"/>
        <v>0</v>
      </c>
      <c r="BE32" s="115">
        <f t="shared" si="36"/>
        <v>0</v>
      </c>
      <c r="BF32" s="116">
        <f t="shared" si="37"/>
        <v>0</v>
      </c>
      <c r="BG32" s="117">
        <f t="shared" si="38"/>
        <v>0</v>
      </c>
      <c r="BH32" s="115">
        <f t="shared" si="39"/>
        <v>0</v>
      </c>
      <c r="BI32" s="116">
        <f t="shared" si="40"/>
        <v>0</v>
      </c>
      <c r="BJ32" s="117">
        <f t="shared" si="41"/>
        <v>0</v>
      </c>
      <c r="BK32" s="115">
        <f t="shared" si="42"/>
        <v>0</v>
      </c>
      <c r="BL32" s="116">
        <f t="shared" si="43"/>
        <v>0</v>
      </c>
      <c r="BM32" s="117">
        <f t="shared" si="44"/>
        <v>0</v>
      </c>
      <c r="BN32" s="115">
        <f t="shared" si="45"/>
        <v>0</v>
      </c>
      <c r="BO32" s="116">
        <f t="shared" si="46"/>
        <v>0</v>
      </c>
      <c r="BP32" s="117">
        <f t="shared" si="47"/>
        <v>0</v>
      </c>
      <c r="BQ32" s="115">
        <f t="shared" si="48"/>
        <v>0</v>
      </c>
      <c r="BR32" s="116">
        <f t="shared" si="49"/>
        <v>0</v>
      </c>
      <c r="BS32" s="117">
        <f t="shared" si="50"/>
        <v>0</v>
      </c>
      <c r="BT32" s="115">
        <f t="shared" si="51"/>
        <v>0</v>
      </c>
      <c r="BU32" s="116">
        <f t="shared" si="52"/>
        <v>0</v>
      </c>
      <c r="BV32" s="117">
        <f t="shared" si="53"/>
        <v>0</v>
      </c>
      <c r="BW32" s="115">
        <f t="shared" si="54"/>
        <v>0</v>
      </c>
      <c r="BX32" s="116">
        <f t="shared" si="55"/>
        <v>0</v>
      </c>
      <c r="BY32" s="118">
        <f t="shared" si="56"/>
        <v>0</v>
      </c>
      <c r="BZ32" s="115">
        <f t="shared" si="57"/>
        <v>0</v>
      </c>
      <c r="CA32" s="116">
        <f t="shared" si="58"/>
        <v>0</v>
      </c>
      <c r="CB32" s="117">
        <f t="shared" si="59"/>
        <v>0</v>
      </c>
    </row>
    <row r="33" spans="1:80" s="90" customFormat="1" ht="19.5" customHeight="1" hidden="1">
      <c r="A33" s="108">
        <v>19</v>
      </c>
      <c r="B33" s="183"/>
      <c r="C33" s="109"/>
      <c r="D33" s="109">
        <v>1</v>
      </c>
      <c r="E33" s="111" t="e">
        <f>VLOOKUP(D33,'Formulas L'!$A$5:$V$43,G33+2,FALSE)</f>
        <v>#N/A</v>
      </c>
      <c r="F33" s="186"/>
      <c r="G33" s="186"/>
      <c r="H33" s="186"/>
      <c r="I33" s="112" t="str">
        <f>VLOOKUP(D33,'Formulas L'!$A$3:$Y$39,23,FALSE)</f>
        <v>NDL</v>
      </c>
      <c r="J33" s="112" t="str">
        <f>VLOOKUP(D33,'Formulas L'!$A$3:$Y$40,24,FALSE)</f>
        <v>BN</v>
      </c>
      <c r="K33" s="112" t="str">
        <f>VLOOKUP(D33,'Formulas L'!$A$3:$Y$40,25,FALSE)</f>
        <v>LP</v>
      </c>
      <c r="L33" s="113">
        <f t="shared" si="64"/>
        <v>0</v>
      </c>
      <c r="M33" s="187"/>
      <c r="N33" s="113">
        <f t="shared" si="65"/>
        <v>0</v>
      </c>
      <c r="O33" s="187"/>
      <c r="P33" s="113">
        <f t="shared" si="66"/>
        <v>0</v>
      </c>
      <c r="Q33" s="188"/>
      <c r="R33" s="114">
        <f t="shared" si="67"/>
        <v>0</v>
      </c>
      <c r="S33" s="48"/>
      <c r="T33" s="93"/>
      <c r="U33" s="115">
        <f t="shared" si="0"/>
        <v>0</v>
      </c>
      <c r="V33" s="116">
        <f t="shared" si="1"/>
        <v>0</v>
      </c>
      <c r="W33" s="117">
        <f t="shared" si="2"/>
        <v>0</v>
      </c>
      <c r="X33" s="115">
        <f t="shared" si="3"/>
        <v>0</v>
      </c>
      <c r="Y33" s="116">
        <f t="shared" si="4"/>
        <v>0</v>
      </c>
      <c r="Z33" s="117">
        <f t="shared" si="5"/>
        <v>0</v>
      </c>
      <c r="AA33" s="115">
        <f t="shared" si="6"/>
        <v>0</v>
      </c>
      <c r="AB33" s="116">
        <f t="shared" si="7"/>
        <v>0</v>
      </c>
      <c r="AC33" s="117">
        <f t="shared" si="8"/>
        <v>0</v>
      </c>
      <c r="AD33" s="115">
        <f t="shared" si="9"/>
        <v>0</v>
      </c>
      <c r="AE33" s="116">
        <f t="shared" si="10"/>
        <v>0</v>
      </c>
      <c r="AF33" s="117">
        <f t="shared" si="11"/>
        <v>0</v>
      </c>
      <c r="AG33" s="115">
        <f t="shared" si="12"/>
        <v>0</v>
      </c>
      <c r="AH33" s="116">
        <f t="shared" si="13"/>
        <v>0</v>
      </c>
      <c r="AI33" s="117">
        <f t="shared" si="14"/>
        <v>0</v>
      </c>
      <c r="AJ33" s="115">
        <f t="shared" si="15"/>
        <v>0</v>
      </c>
      <c r="AK33" s="116">
        <f t="shared" si="16"/>
        <v>0</v>
      </c>
      <c r="AL33" s="117">
        <f t="shared" si="17"/>
        <v>0</v>
      </c>
      <c r="AM33" s="115">
        <f t="shared" si="18"/>
        <v>0</v>
      </c>
      <c r="AN33" s="116">
        <f t="shared" si="19"/>
        <v>0</v>
      </c>
      <c r="AO33" s="117">
        <f t="shared" si="20"/>
        <v>0</v>
      </c>
      <c r="AP33" s="115">
        <f t="shared" si="21"/>
        <v>0</v>
      </c>
      <c r="AQ33" s="116">
        <f t="shared" si="22"/>
        <v>0</v>
      </c>
      <c r="AR33" s="117">
        <f t="shared" si="23"/>
        <v>0</v>
      </c>
      <c r="AS33" s="115">
        <f t="shared" si="24"/>
        <v>0</v>
      </c>
      <c r="AT33" s="116">
        <f t="shared" si="25"/>
        <v>0</v>
      </c>
      <c r="AU33" s="117">
        <f t="shared" si="26"/>
        <v>0</v>
      </c>
      <c r="AV33" s="115">
        <f t="shared" si="27"/>
        <v>0</v>
      </c>
      <c r="AW33" s="116">
        <f t="shared" si="28"/>
        <v>0</v>
      </c>
      <c r="AX33" s="117">
        <f t="shared" si="29"/>
        <v>0</v>
      </c>
      <c r="AY33" s="115">
        <f t="shared" si="30"/>
        <v>0</v>
      </c>
      <c r="AZ33" s="116">
        <f t="shared" si="31"/>
        <v>0</v>
      </c>
      <c r="BA33" s="117">
        <f t="shared" si="32"/>
        <v>0</v>
      </c>
      <c r="BB33" s="115">
        <f t="shared" si="33"/>
        <v>0</v>
      </c>
      <c r="BC33" s="116">
        <f t="shared" si="34"/>
        <v>0</v>
      </c>
      <c r="BD33" s="117">
        <f t="shared" si="35"/>
        <v>0</v>
      </c>
      <c r="BE33" s="115">
        <f t="shared" si="36"/>
        <v>0</v>
      </c>
      <c r="BF33" s="116">
        <f t="shared" si="37"/>
        <v>0</v>
      </c>
      <c r="BG33" s="117">
        <f t="shared" si="38"/>
        <v>0</v>
      </c>
      <c r="BH33" s="115">
        <f t="shared" si="39"/>
        <v>0</v>
      </c>
      <c r="BI33" s="116">
        <f t="shared" si="40"/>
        <v>0</v>
      </c>
      <c r="BJ33" s="117">
        <f t="shared" si="41"/>
        <v>0</v>
      </c>
      <c r="BK33" s="115">
        <f t="shared" si="42"/>
        <v>0</v>
      </c>
      <c r="BL33" s="116">
        <f t="shared" si="43"/>
        <v>0</v>
      </c>
      <c r="BM33" s="117">
        <f t="shared" si="44"/>
        <v>0</v>
      </c>
      <c r="BN33" s="115">
        <f t="shared" si="45"/>
        <v>0</v>
      </c>
      <c r="BO33" s="116">
        <f t="shared" si="46"/>
        <v>0</v>
      </c>
      <c r="BP33" s="117">
        <f t="shared" si="47"/>
        <v>0</v>
      </c>
      <c r="BQ33" s="115">
        <f t="shared" si="48"/>
        <v>0</v>
      </c>
      <c r="BR33" s="116">
        <f t="shared" si="49"/>
        <v>0</v>
      </c>
      <c r="BS33" s="117">
        <f t="shared" si="50"/>
        <v>0</v>
      </c>
      <c r="BT33" s="115">
        <f t="shared" si="51"/>
        <v>0</v>
      </c>
      <c r="BU33" s="116">
        <f t="shared" si="52"/>
        <v>0</v>
      </c>
      <c r="BV33" s="117">
        <f t="shared" si="53"/>
        <v>0</v>
      </c>
      <c r="BW33" s="115">
        <f t="shared" si="54"/>
        <v>0</v>
      </c>
      <c r="BX33" s="116">
        <f t="shared" si="55"/>
        <v>0</v>
      </c>
      <c r="BY33" s="118">
        <f t="shared" si="56"/>
        <v>0</v>
      </c>
      <c r="BZ33" s="115">
        <f t="shared" si="57"/>
        <v>0</v>
      </c>
      <c r="CA33" s="116">
        <f t="shared" si="58"/>
        <v>0</v>
      </c>
      <c r="CB33" s="117">
        <f t="shared" si="59"/>
        <v>0</v>
      </c>
    </row>
    <row r="34" spans="1:80" s="90" customFormat="1" ht="19.5" customHeight="1" hidden="1">
      <c r="A34" s="108">
        <v>20</v>
      </c>
      <c r="B34" s="184"/>
      <c r="C34" s="109"/>
      <c r="D34" s="109">
        <v>1</v>
      </c>
      <c r="E34" s="111" t="e">
        <f>VLOOKUP(D34,'Formulas L'!$A$5:$V$43,G34+2,FALSE)</f>
        <v>#N/A</v>
      </c>
      <c r="F34" s="186"/>
      <c r="G34" s="186"/>
      <c r="H34" s="186"/>
      <c r="I34" s="112" t="str">
        <f>VLOOKUP(D34,'Formulas L'!$A$3:$Y$39,23,FALSE)</f>
        <v>NDL</v>
      </c>
      <c r="J34" s="112" t="str">
        <f>VLOOKUP(D34,'Formulas L'!$A$3:$Y$40,24,FALSE)</f>
        <v>BN</v>
      </c>
      <c r="K34" s="112" t="str">
        <f>VLOOKUP(D34,'Formulas L'!$A$3:$Y$40,25,FALSE)</f>
        <v>LP</v>
      </c>
      <c r="L34" s="113">
        <f t="shared" si="64"/>
        <v>0</v>
      </c>
      <c r="M34" s="187"/>
      <c r="N34" s="113">
        <f t="shared" si="65"/>
        <v>0</v>
      </c>
      <c r="O34" s="187"/>
      <c r="P34" s="113">
        <f t="shared" si="66"/>
        <v>0</v>
      </c>
      <c r="Q34" s="188"/>
      <c r="R34" s="114">
        <f t="shared" si="67"/>
        <v>0</v>
      </c>
      <c r="S34" s="48"/>
      <c r="T34" s="93"/>
      <c r="U34" s="115">
        <f t="shared" si="0"/>
        <v>0</v>
      </c>
      <c r="V34" s="116">
        <f t="shared" si="1"/>
        <v>0</v>
      </c>
      <c r="W34" s="117">
        <f t="shared" si="2"/>
        <v>0</v>
      </c>
      <c r="X34" s="115">
        <f t="shared" si="3"/>
        <v>0</v>
      </c>
      <c r="Y34" s="116">
        <f t="shared" si="4"/>
        <v>0</v>
      </c>
      <c r="Z34" s="117">
        <f t="shared" si="5"/>
        <v>0</v>
      </c>
      <c r="AA34" s="115">
        <f t="shared" si="6"/>
        <v>0</v>
      </c>
      <c r="AB34" s="116">
        <f t="shared" si="7"/>
        <v>0</v>
      </c>
      <c r="AC34" s="117">
        <f t="shared" si="8"/>
        <v>0</v>
      </c>
      <c r="AD34" s="115">
        <f t="shared" si="9"/>
        <v>0</v>
      </c>
      <c r="AE34" s="116">
        <f t="shared" si="10"/>
        <v>0</v>
      </c>
      <c r="AF34" s="117">
        <f t="shared" si="11"/>
        <v>0</v>
      </c>
      <c r="AG34" s="115">
        <f t="shared" si="12"/>
        <v>0</v>
      </c>
      <c r="AH34" s="116">
        <f t="shared" si="13"/>
        <v>0</v>
      </c>
      <c r="AI34" s="117">
        <f t="shared" si="14"/>
        <v>0</v>
      </c>
      <c r="AJ34" s="115">
        <f t="shared" si="15"/>
        <v>0</v>
      </c>
      <c r="AK34" s="116">
        <f t="shared" si="16"/>
        <v>0</v>
      </c>
      <c r="AL34" s="117">
        <f t="shared" si="17"/>
        <v>0</v>
      </c>
      <c r="AM34" s="115">
        <f t="shared" si="18"/>
        <v>0</v>
      </c>
      <c r="AN34" s="116">
        <f t="shared" si="19"/>
        <v>0</v>
      </c>
      <c r="AO34" s="117">
        <f t="shared" si="20"/>
        <v>0</v>
      </c>
      <c r="AP34" s="115">
        <f t="shared" si="21"/>
        <v>0</v>
      </c>
      <c r="AQ34" s="116">
        <f t="shared" si="22"/>
        <v>0</v>
      </c>
      <c r="AR34" s="117">
        <f t="shared" si="23"/>
        <v>0</v>
      </c>
      <c r="AS34" s="115">
        <f t="shared" si="24"/>
        <v>0</v>
      </c>
      <c r="AT34" s="116">
        <f t="shared" si="25"/>
        <v>0</v>
      </c>
      <c r="AU34" s="117">
        <f t="shared" si="26"/>
        <v>0</v>
      </c>
      <c r="AV34" s="115">
        <f t="shared" si="27"/>
        <v>0</v>
      </c>
      <c r="AW34" s="116">
        <f t="shared" si="28"/>
        <v>0</v>
      </c>
      <c r="AX34" s="117">
        <f t="shared" si="29"/>
        <v>0</v>
      </c>
      <c r="AY34" s="115">
        <f t="shared" si="30"/>
        <v>0</v>
      </c>
      <c r="AZ34" s="116">
        <f t="shared" si="31"/>
        <v>0</v>
      </c>
      <c r="BA34" s="117">
        <f t="shared" si="32"/>
        <v>0</v>
      </c>
      <c r="BB34" s="115">
        <f t="shared" si="33"/>
        <v>0</v>
      </c>
      <c r="BC34" s="116">
        <f t="shared" si="34"/>
        <v>0</v>
      </c>
      <c r="BD34" s="117">
        <f t="shared" si="35"/>
        <v>0</v>
      </c>
      <c r="BE34" s="115">
        <f t="shared" si="36"/>
        <v>0</v>
      </c>
      <c r="BF34" s="116">
        <f t="shared" si="37"/>
        <v>0</v>
      </c>
      <c r="BG34" s="117">
        <f t="shared" si="38"/>
        <v>0</v>
      </c>
      <c r="BH34" s="115">
        <f t="shared" si="39"/>
        <v>0</v>
      </c>
      <c r="BI34" s="116">
        <f t="shared" si="40"/>
        <v>0</v>
      </c>
      <c r="BJ34" s="117">
        <f t="shared" si="41"/>
        <v>0</v>
      </c>
      <c r="BK34" s="115">
        <f t="shared" si="42"/>
        <v>0</v>
      </c>
      <c r="BL34" s="116">
        <f t="shared" si="43"/>
        <v>0</v>
      </c>
      <c r="BM34" s="117">
        <f t="shared" si="44"/>
        <v>0</v>
      </c>
      <c r="BN34" s="115">
        <f t="shared" si="45"/>
        <v>0</v>
      </c>
      <c r="BO34" s="116">
        <f t="shared" si="46"/>
        <v>0</v>
      </c>
      <c r="BP34" s="117">
        <f t="shared" si="47"/>
        <v>0</v>
      </c>
      <c r="BQ34" s="115">
        <f t="shared" si="48"/>
        <v>0</v>
      </c>
      <c r="BR34" s="116">
        <f t="shared" si="49"/>
        <v>0</v>
      </c>
      <c r="BS34" s="117">
        <f t="shared" si="50"/>
        <v>0</v>
      </c>
      <c r="BT34" s="115">
        <f t="shared" si="51"/>
        <v>0</v>
      </c>
      <c r="BU34" s="116">
        <f t="shared" si="52"/>
        <v>0</v>
      </c>
      <c r="BV34" s="117">
        <f t="shared" si="53"/>
        <v>0</v>
      </c>
      <c r="BW34" s="115">
        <f t="shared" si="54"/>
        <v>0</v>
      </c>
      <c r="BX34" s="116">
        <f t="shared" si="55"/>
        <v>0</v>
      </c>
      <c r="BY34" s="118">
        <f t="shared" si="56"/>
        <v>0</v>
      </c>
      <c r="BZ34" s="115">
        <f t="shared" si="57"/>
        <v>0</v>
      </c>
      <c r="CA34" s="116">
        <f t="shared" si="58"/>
        <v>0</v>
      </c>
      <c r="CB34" s="117">
        <f t="shared" si="59"/>
        <v>0</v>
      </c>
    </row>
    <row r="35" spans="1:80" s="90" customFormat="1" ht="19.5" customHeight="1" hidden="1">
      <c r="A35" s="108">
        <v>21</v>
      </c>
      <c r="B35" s="184"/>
      <c r="C35" s="109"/>
      <c r="D35" s="109">
        <v>1</v>
      </c>
      <c r="E35" s="111" t="e">
        <f>VLOOKUP(D35,'Formulas L'!$A$5:$V$43,G35+2,FALSE)</f>
        <v>#N/A</v>
      </c>
      <c r="F35" s="186"/>
      <c r="G35" s="186"/>
      <c r="H35" s="186"/>
      <c r="I35" s="112" t="str">
        <f>VLOOKUP(D35,'Formulas L'!$A$3:$Y$39,23,FALSE)</f>
        <v>NDL</v>
      </c>
      <c r="J35" s="112" t="str">
        <f>VLOOKUP(D35,'Formulas L'!$A$3:$Y$40,24,FALSE)</f>
        <v>BN</v>
      </c>
      <c r="K35" s="112" t="str">
        <f>VLOOKUP(D35,'Formulas L'!$A$3:$Y$40,25,FALSE)</f>
        <v>LP</v>
      </c>
      <c r="L35" s="113">
        <f t="shared" si="64"/>
        <v>0</v>
      </c>
      <c r="M35" s="187"/>
      <c r="N35" s="113">
        <f t="shared" si="65"/>
        <v>0</v>
      </c>
      <c r="O35" s="187"/>
      <c r="P35" s="113">
        <f t="shared" si="66"/>
        <v>0</v>
      </c>
      <c r="Q35" s="188"/>
      <c r="R35" s="114">
        <f t="shared" si="67"/>
        <v>0</v>
      </c>
      <c r="S35" s="48"/>
      <c r="T35" s="93"/>
      <c r="U35" s="115">
        <f t="shared" si="0"/>
        <v>0</v>
      </c>
      <c r="V35" s="116">
        <f t="shared" si="1"/>
        <v>0</v>
      </c>
      <c r="W35" s="117">
        <f t="shared" si="2"/>
        <v>0</v>
      </c>
      <c r="X35" s="115">
        <f t="shared" si="3"/>
        <v>0</v>
      </c>
      <c r="Y35" s="116">
        <f t="shared" si="4"/>
        <v>0</v>
      </c>
      <c r="Z35" s="117">
        <f t="shared" si="5"/>
        <v>0</v>
      </c>
      <c r="AA35" s="115">
        <f t="shared" si="6"/>
        <v>0</v>
      </c>
      <c r="AB35" s="116">
        <f t="shared" si="7"/>
        <v>0</v>
      </c>
      <c r="AC35" s="117">
        <f t="shared" si="8"/>
        <v>0</v>
      </c>
      <c r="AD35" s="115">
        <f t="shared" si="9"/>
        <v>0</v>
      </c>
      <c r="AE35" s="116">
        <f t="shared" si="10"/>
        <v>0</v>
      </c>
      <c r="AF35" s="117">
        <f t="shared" si="11"/>
        <v>0</v>
      </c>
      <c r="AG35" s="115">
        <f t="shared" si="12"/>
        <v>0</v>
      </c>
      <c r="AH35" s="116">
        <f t="shared" si="13"/>
        <v>0</v>
      </c>
      <c r="AI35" s="117">
        <f t="shared" si="14"/>
        <v>0</v>
      </c>
      <c r="AJ35" s="115">
        <f t="shared" si="15"/>
        <v>0</v>
      </c>
      <c r="AK35" s="116">
        <f t="shared" si="16"/>
        <v>0</v>
      </c>
      <c r="AL35" s="117">
        <f t="shared" si="17"/>
        <v>0</v>
      </c>
      <c r="AM35" s="115">
        <f t="shared" si="18"/>
        <v>0</v>
      </c>
      <c r="AN35" s="116">
        <f t="shared" si="19"/>
        <v>0</v>
      </c>
      <c r="AO35" s="117">
        <f t="shared" si="20"/>
        <v>0</v>
      </c>
      <c r="AP35" s="115">
        <f t="shared" si="21"/>
        <v>0</v>
      </c>
      <c r="AQ35" s="116">
        <f t="shared" si="22"/>
        <v>0</v>
      </c>
      <c r="AR35" s="117">
        <f t="shared" si="23"/>
        <v>0</v>
      </c>
      <c r="AS35" s="115">
        <f t="shared" si="24"/>
        <v>0</v>
      </c>
      <c r="AT35" s="116">
        <f t="shared" si="25"/>
        <v>0</v>
      </c>
      <c r="AU35" s="117">
        <f t="shared" si="26"/>
        <v>0</v>
      </c>
      <c r="AV35" s="115">
        <f t="shared" si="27"/>
        <v>0</v>
      </c>
      <c r="AW35" s="116">
        <f t="shared" si="28"/>
        <v>0</v>
      </c>
      <c r="AX35" s="117">
        <f t="shared" si="29"/>
        <v>0</v>
      </c>
      <c r="AY35" s="115">
        <f t="shared" si="30"/>
        <v>0</v>
      </c>
      <c r="AZ35" s="116">
        <f t="shared" si="31"/>
        <v>0</v>
      </c>
      <c r="BA35" s="117">
        <f t="shared" si="32"/>
        <v>0</v>
      </c>
      <c r="BB35" s="115">
        <f t="shared" si="33"/>
        <v>0</v>
      </c>
      <c r="BC35" s="116">
        <f t="shared" si="34"/>
        <v>0</v>
      </c>
      <c r="BD35" s="117">
        <f t="shared" si="35"/>
        <v>0</v>
      </c>
      <c r="BE35" s="115">
        <f t="shared" si="36"/>
        <v>0</v>
      </c>
      <c r="BF35" s="116">
        <f t="shared" si="37"/>
        <v>0</v>
      </c>
      <c r="BG35" s="117">
        <f t="shared" si="38"/>
        <v>0</v>
      </c>
      <c r="BH35" s="115">
        <f t="shared" si="39"/>
        <v>0</v>
      </c>
      <c r="BI35" s="116">
        <f t="shared" si="40"/>
        <v>0</v>
      </c>
      <c r="BJ35" s="117">
        <f t="shared" si="41"/>
        <v>0</v>
      </c>
      <c r="BK35" s="115">
        <f t="shared" si="42"/>
        <v>0</v>
      </c>
      <c r="BL35" s="116">
        <f t="shared" si="43"/>
        <v>0</v>
      </c>
      <c r="BM35" s="117">
        <f t="shared" si="44"/>
        <v>0</v>
      </c>
      <c r="BN35" s="115">
        <f t="shared" si="45"/>
        <v>0</v>
      </c>
      <c r="BO35" s="116">
        <f t="shared" si="46"/>
        <v>0</v>
      </c>
      <c r="BP35" s="117">
        <f t="shared" si="47"/>
        <v>0</v>
      </c>
      <c r="BQ35" s="115">
        <f t="shared" si="48"/>
        <v>0</v>
      </c>
      <c r="BR35" s="116">
        <f t="shared" si="49"/>
        <v>0</v>
      </c>
      <c r="BS35" s="117">
        <f t="shared" si="50"/>
        <v>0</v>
      </c>
      <c r="BT35" s="115">
        <f t="shared" si="51"/>
        <v>0</v>
      </c>
      <c r="BU35" s="116">
        <f t="shared" si="52"/>
        <v>0</v>
      </c>
      <c r="BV35" s="117">
        <f t="shared" si="53"/>
        <v>0</v>
      </c>
      <c r="BW35" s="115">
        <f t="shared" si="54"/>
        <v>0</v>
      </c>
      <c r="BX35" s="116">
        <f t="shared" si="55"/>
        <v>0</v>
      </c>
      <c r="BY35" s="118">
        <f t="shared" si="56"/>
        <v>0</v>
      </c>
      <c r="BZ35" s="115">
        <f t="shared" si="57"/>
        <v>0</v>
      </c>
      <c r="CA35" s="116">
        <f t="shared" si="58"/>
        <v>0</v>
      </c>
      <c r="CB35" s="117">
        <f t="shared" si="59"/>
        <v>0</v>
      </c>
    </row>
    <row r="36" spans="1:80" s="90" customFormat="1" ht="19.5" customHeight="1" hidden="1">
      <c r="A36" s="108">
        <v>22</v>
      </c>
      <c r="B36" s="183"/>
      <c r="C36" s="109"/>
      <c r="D36" s="109">
        <v>1</v>
      </c>
      <c r="E36" s="111" t="e">
        <f>VLOOKUP(D36,'Formulas L'!$A$5:$V$43,G36+2,FALSE)</f>
        <v>#N/A</v>
      </c>
      <c r="F36" s="186"/>
      <c r="G36" s="186"/>
      <c r="H36" s="186"/>
      <c r="I36" s="112" t="str">
        <f>VLOOKUP(D36,'Formulas L'!$A$3:$Y$39,23,FALSE)</f>
        <v>NDL</v>
      </c>
      <c r="J36" s="112" t="str">
        <f>VLOOKUP(D36,'Formulas L'!$A$3:$Y$40,24,FALSE)</f>
        <v>BN</v>
      </c>
      <c r="K36" s="112" t="str">
        <f>VLOOKUP(D36,'Formulas L'!$A$3:$Y$40,25,FALSE)</f>
        <v>LP</v>
      </c>
      <c r="L36" s="113">
        <f t="shared" si="64"/>
        <v>0</v>
      </c>
      <c r="M36" s="187"/>
      <c r="N36" s="113">
        <f t="shared" si="65"/>
        <v>0</v>
      </c>
      <c r="O36" s="187"/>
      <c r="P36" s="113">
        <f t="shared" si="66"/>
        <v>0</v>
      </c>
      <c r="Q36" s="188"/>
      <c r="R36" s="114">
        <f t="shared" si="67"/>
        <v>0</v>
      </c>
      <c r="S36" s="48"/>
      <c r="T36" s="93"/>
      <c r="U36" s="115">
        <f t="shared" si="0"/>
        <v>0</v>
      </c>
      <c r="V36" s="116">
        <f t="shared" si="1"/>
        <v>0</v>
      </c>
      <c r="W36" s="117">
        <f t="shared" si="2"/>
        <v>0</v>
      </c>
      <c r="X36" s="115">
        <f t="shared" si="3"/>
        <v>0</v>
      </c>
      <c r="Y36" s="116">
        <f t="shared" si="4"/>
        <v>0</v>
      </c>
      <c r="Z36" s="117">
        <f t="shared" si="5"/>
        <v>0</v>
      </c>
      <c r="AA36" s="115">
        <f t="shared" si="6"/>
        <v>0</v>
      </c>
      <c r="AB36" s="116">
        <f t="shared" si="7"/>
        <v>0</v>
      </c>
      <c r="AC36" s="117">
        <f t="shared" si="8"/>
        <v>0</v>
      </c>
      <c r="AD36" s="115">
        <f t="shared" si="9"/>
        <v>0</v>
      </c>
      <c r="AE36" s="116">
        <f t="shared" si="10"/>
        <v>0</v>
      </c>
      <c r="AF36" s="117">
        <f t="shared" si="11"/>
        <v>0</v>
      </c>
      <c r="AG36" s="115">
        <f t="shared" si="12"/>
        <v>0</v>
      </c>
      <c r="AH36" s="116">
        <f t="shared" si="13"/>
        <v>0</v>
      </c>
      <c r="AI36" s="117">
        <f t="shared" si="14"/>
        <v>0</v>
      </c>
      <c r="AJ36" s="115">
        <f t="shared" si="15"/>
        <v>0</v>
      </c>
      <c r="AK36" s="116">
        <f t="shared" si="16"/>
        <v>0</v>
      </c>
      <c r="AL36" s="117">
        <f t="shared" si="17"/>
        <v>0</v>
      </c>
      <c r="AM36" s="115">
        <f t="shared" si="18"/>
        <v>0</v>
      </c>
      <c r="AN36" s="116">
        <f t="shared" si="19"/>
        <v>0</v>
      </c>
      <c r="AO36" s="117">
        <f t="shared" si="20"/>
        <v>0</v>
      </c>
      <c r="AP36" s="115">
        <f t="shared" si="21"/>
        <v>0</v>
      </c>
      <c r="AQ36" s="116">
        <f t="shared" si="22"/>
        <v>0</v>
      </c>
      <c r="AR36" s="117">
        <f t="shared" si="23"/>
        <v>0</v>
      </c>
      <c r="AS36" s="115">
        <f t="shared" si="24"/>
        <v>0</v>
      </c>
      <c r="AT36" s="116">
        <f t="shared" si="25"/>
        <v>0</v>
      </c>
      <c r="AU36" s="117">
        <f t="shared" si="26"/>
        <v>0</v>
      </c>
      <c r="AV36" s="115">
        <f t="shared" si="27"/>
        <v>0</v>
      </c>
      <c r="AW36" s="116">
        <f t="shared" si="28"/>
        <v>0</v>
      </c>
      <c r="AX36" s="117">
        <f t="shared" si="29"/>
        <v>0</v>
      </c>
      <c r="AY36" s="115">
        <f t="shared" si="30"/>
        <v>0</v>
      </c>
      <c r="AZ36" s="116">
        <f t="shared" si="31"/>
        <v>0</v>
      </c>
      <c r="BA36" s="117">
        <f t="shared" si="32"/>
        <v>0</v>
      </c>
      <c r="BB36" s="115">
        <f t="shared" si="33"/>
        <v>0</v>
      </c>
      <c r="BC36" s="116">
        <f t="shared" si="34"/>
        <v>0</v>
      </c>
      <c r="BD36" s="117">
        <f t="shared" si="35"/>
        <v>0</v>
      </c>
      <c r="BE36" s="115">
        <f t="shared" si="36"/>
        <v>0</v>
      </c>
      <c r="BF36" s="116">
        <f t="shared" si="37"/>
        <v>0</v>
      </c>
      <c r="BG36" s="117">
        <f t="shared" si="38"/>
        <v>0</v>
      </c>
      <c r="BH36" s="115">
        <f t="shared" si="39"/>
        <v>0</v>
      </c>
      <c r="BI36" s="116">
        <f t="shared" si="40"/>
        <v>0</v>
      </c>
      <c r="BJ36" s="117">
        <f t="shared" si="41"/>
        <v>0</v>
      </c>
      <c r="BK36" s="115">
        <f t="shared" si="42"/>
        <v>0</v>
      </c>
      <c r="BL36" s="116">
        <f t="shared" si="43"/>
        <v>0</v>
      </c>
      <c r="BM36" s="117">
        <f t="shared" si="44"/>
        <v>0</v>
      </c>
      <c r="BN36" s="115">
        <f t="shared" si="45"/>
        <v>0</v>
      </c>
      <c r="BO36" s="116">
        <f t="shared" si="46"/>
        <v>0</v>
      </c>
      <c r="BP36" s="117">
        <f t="shared" si="47"/>
        <v>0</v>
      </c>
      <c r="BQ36" s="115">
        <f t="shared" si="48"/>
        <v>0</v>
      </c>
      <c r="BR36" s="116">
        <f t="shared" si="49"/>
        <v>0</v>
      </c>
      <c r="BS36" s="117">
        <f t="shared" si="50"/>
        <v>0</v>
      </c>
      <c r="BT36" s="115">
        <f t="shared" si="51"/>
        <v>0</v>
      </c>
      <c r="BU36" s="116">
        <f t="shared" si="52"/>
        <v>0</v>
      </c>
      <c r="BV36" s="117">
        <f t="shared" si="53"/>
        <v>0</v>
      </c>
      <c r="BW36" s="115">
        <f t="shared" si="54"/>
        <v>0</v>
      </c>
      <c r="BX36" s="116">
        <f t="shared" si="55"/>
        <v>0</v>
      </c>
      <c r="BY36" s="118">
        <f t="shared" si="56"/>
        <v>0</v>
      </c>
      <c r="BZ36" s="115">
        <f t="shared" si="57"/>
        <v>0</v>
      </c>
      <c r="CA36" s="116">
        <f t="shared" si="58"/>
        <v>0</v>
      </c>
      <c r="CB36" s="117">
        <f t="shared" si="59"/>
        <v>0</v>
      </c>
    </row>
    <row r="37" spans="1:80" s="90" customFormat="1" ht="19.5" customHeight="1" hidden="1">
      <c r="A37" s="108">
        <v>23</v>
      </c>
      <c r="B37" s="183"/>
      <c r="C37" s="109"/>
      <c r="D37" s="109">
        <v>1</v>
      </c>
      <c r="E37" s="111" t="e">
        <f>VLOOKUP(D37,'Formulas L'!$A$5:$V$43,G37+2,FALSE)</f>
        <v>#N/A</v>
      </c>
      <c r="F37" s="186"/>
      <c r="G37" s="186"/>
      <c r="H37" s="186"/>
      <c r="I37" s="112" t="str">
        <f>VLOOKUP(D37,'Formulas L'!$A$3:$Y$39,23,FALSE)</f>
        <v>NDL</v>
      </c>
      <c r="J37" s="112" t="str">
        <f>VLOOKUP(D37,'Formulas L'!$A$3:$Y$40,24,FALSE)</f>
        <v>BN</v>
      </c>
      <c r="K37" s="112" t="str">
        <f>VLOOKUP(D37,'Formulas L'!$A$3:$Y$40,25,FALSE)</f>
        <v>LP</v>
      </c>
      <c r="L37" s="113">
        <f t="shared" si="64"/>
        <v>0</v>
      </c>
      <c r="M37" s="187"/>
      <c r="N37" s="113">
        <f t="shared" si="65"/>
        <v>0</v>
      </c>
      <c r="O37" s="187"/>
      <c r="P37" s="113">
        <f t="shared" si="66"/>
        <v>0</v>
      </c>
      <c r="Q37" s="188"/>
      <c r="R37" s="114">
        <f t="shared" si="67"/>
        <v>0</v>
      </c>
      <c r="S37" s="48"/>
      <c r="T37" s="93"/>
      <c r="U37" s="115">
        <f t="shared" si="0"/>
        <v>0</v>
      </c>
      <c r="V37" s="116">
        <f t="shared" si="1"/>
        <v>0</v>
      </c>
      <c r="W37" s="117">
        <f t="shared" si="2"/>
        <v>0</v>
      </c>
      <c r="X37" s="115">
        <f t="shared" si="3"/>
        <v>0</v>
      </c>
      <c r="Y37" s="116">
        <f t="shared" si="4"/>
        <v>0</v>
      </c>
      <c r="Z37" s="117">
        <f t="shared" si="5"/>
        <v>0</v>
      </c>
      <c r="AA37" s="115">
        <f t="shared" si="6"/>
        <v>0</v>
      </c>
      <c r="AB37" s="116">
        <f t="shared" si="7"/>
        <v>0</v>
      </c>
      <c r="AC37" s="117">
        <f t="shared" si="8"/>
        <v>0</v>
      </c>
      <c r="AD37" s="115">
        <f t="shared" si="9"/>
        <v>0</v>
      </c>
      <c r="AE37" s="116">
        <f t="shared" si="10"/>
        <v>0</v>
      </c>
      <c r="AF37" s="117">
        <f t="shared" si="11"/>
        <v>0</v>
      </c>
      <c r="AG37" s="115">
        <f t="shared" si="12"/>
        <v>0</v>
      </c>
      <c r="AH37" s="116">
        <f t="shared" si="13"/>
        <v>0</v>
      </c>
      <c r="AI37" s="117">
        <f t="shared" si="14"/>
        <v>0</v>
      </c>
      <c r="AJ37" s="115">
        <f t="shared" si="15"/>
        <v>0</v>
      </c>
      <c r="AK37" s="116">
        <f t="shared" si="16"/>
        <v>0</v>
      </c>
      <c r="AL37" s="117">
        <f t="shared" si="17"/>
        <v>0</v>
      </c>
      <c r="AM37" s="115">
        <f t="shared" si="18"/>
        <v>0</v>
      </c>
      <c r="AN37" s="116">
        <f t="shared" si="19"/>
        <v>0</v>
      </c>
      <c r="AO37" s="117">
        <f t="shared" si="20"/>
        <v>0</v>
      </c>
      <c r="AP37" s="115">
        <f t="shared" si="21"/>
        <v>0</v>
      </c>
      <c r="AQ37" s="116">
        <f t="shared" si="22"/>
        <v>0</v>
      </c>
      <c r="AR37" s="117">
        <f t="shared" si="23"/>
        <v>0</v>
      </c>
      <c r="AS37" s="115">
        <f t="shared" si="24"/>
        <v>0</v>
      </c>
      <c r="AT37" s="116">
        <f t="shared" si="25"/>
        <v>0</v>
      </c>
      <c r="AU37" s="117">
        <f t="shared" si="26"/>
        <v>0</v>
      </c>
      <c r="AV37" s="115">
        <f t="shared" si="27"/>
        <v>0</v>
      </c>
      <c r="AW37" s="116">
        <f t="shared" si="28"/>
        <v>0</v>
      </c>
      <c r="AX37" s="117">
        <f t="shared" si="29"/>
        <v>0</v>
      </c>
      <c r="AY37" s="115">
        <f t="shared" si="30"/>
        <v>0</v>
      </c>
      <c r="AZ37" s="116">
        <f t="shared" si="31"/>
        <v>0</v>
      </c>
      <c r="BA37" s="117">
        <f t="shared" si="32"/>
        <v>0</v>
      </c>
      <c r="BB37" s="115">
        <f t="shared" si="33"/>
        <v>0</v>
      </c>
      <c r="BC37" s="116">
        <f t="shared" si="34"/>
        <v>0</v>
      </c>
      <c r="BD37" s="117">
        <f t="shared" si="35"/>
        <v>0</v>
      </c>
      <c r="BE37" s="115">
        <f t="shared" si="36"/>
        <v>0</v>
      </c>
      <c r="BF37" s="116">
        <f t="shared" si="37"/>
        <v>0</v>
      </c>
      <c r="BG37" s="117">
        <f t="shared" si="38"/>
        <v>0</v>
      </c>
      <c r="BH37" s="115">
        <f t="shared" si="39"/>
        <v>0</v>
      </c>
      <c r="BI37" s="116">
        <f t="shared" si="40"/>
        <v>0</v>
      </c>
      <c r="BJ37" s="117">
        <f t="shared" si="41"/>
        <v>0</v>
      </c>
      <c r="BK37" s="115">
        <f t="shared" si="42"/>
        <v>0</v>
      </c>
      <c r="BL37" s="116">
        <f t="shared" si="43"/>
        <v>0</v>
      </c>
      <c r="BM37" s="117">
        <f t="shared" si="44"/>
        <v>0</v>
      </c>
      <c r="BN37" s="115">
        <f t="shared" si="45"/>
        <v>0</v>
      </c>
      <c r="BO37" s="116">
        <f t="shared" si="46"/>
        <v>0</v>
      </c>
      <c r="BP37" s="117">
        <f t="shared" si="47"/>
        <v>0</v>
      </c>
      <c r="BQ37" s="115">
        <f t="shared" si="48"/>
        <v>0</v>
      </c>
      <c r="BR37" s="116">
        <f t="shared" si="49"/>
        <v>0</v>
      </c>
      <c r="BS37" s="117">
        <f t="shared" si="50"/>
        <v>0</v>
      </c>
      <c r="BT37" s="115">
        <f t="shared" si="51"/>
        <v>0</v>
      </c>
      <c r="BU37" s="116">
        <f t="shared" si="52"/>
        <v>0</v>
      </c>
      <c r="BV37" s="117">
        <f t="shared" si="53"/>
        <v>0</v>
      </c>
      <c r="BW37" s="115">
        <f t="shared" si="54"/>
        <v>0</v>
      </c>
      <c r="BX37" s="116">
        <f t="shared" si="55"/>
        <v>0</v>
      </c>
      <c r="BY37" s="118">
        <f t="shared" si="56"/>
        <v>0</v>
      </c>
      <c r="BZ37" s="115">
        <f t="shared" si="57"/>
        <v>0</v>
      </c>
      <c r="CA37" s="116">
        <f t="shared" si="58"/>
        <v>0</v>
      </c>
      <c r="CB37" s="117">
        <f t="shared" si="59"/>
        <v>0</v>
      </c>
    </row>
    <row r="38" spans="1:80" s="90" customFormat="1" ht="19.5" customHeight="1" hidden="1">
      <c r="A38" s="108">
        <v>24</v>
      </c>
      <c r="B38" s="183"/>
      <c r="C38" s="109"/>
      <c r="D38" s="109">
        <v>1</v>
      </c>
      <c r="E38" s="111" t="e">
        <f>VLOOKUP(D38,'Formulas L'!$A$5:$V$43,G38+2,FALSE)</f>
        <v>#N/A</v>
      </c>
      <c r="F38" s="186"/>
      <c r="G38" s="186"/>
      <c r="H38" s="186"/>
      <c r="I38" s="112" t="str">
        <f>VLOOKUP(D38,'Formulas L'!$A$3:$Y$39,23,FALSE)</f>
        <v>NDL</v>
      </c>
      <c r="J38" s="112" t="str">
        <f>VLOOKUP(D38,'Formulas L'!$A$3:$Y$40,24,FALSE)</f>
        <v>BN</v>
      </c>
      <c r="K38" s="112" t="str">
        <f>VLOOKUP(D38,'Formulas L'!$A$3:$Y$40,25,FALSE)</f>
        <v>LP</v>
      </c>
      <c r="L38" s="113">
        <f t="shared" si="64"/>
        <v>0</v>
      </c>
      <c r="M38" s="187"/>
      <c r="N38" s="113">
        <f t="shared" si="65"/>
        <v>0</v>
      </c>
      <c r="O38" s="187"/>
      <c r="P38" s="113">
        <f t="shared" si="66"/>
        <v>0</v>
      </c>
      <c r="Q38" s="188"/>
      <c r="R38" s="114">
        <f t="shared" si="67"/>
        <v>0</v>
      </c>
      <c r="S38" s="48"/>
      <c r="T38" s="93"/>
      <c r="U38" s="115">
        <f t="shared" si="0"/>
        <v>0</v>
      </c>
      <c r="V38" s="116">
        <f t="shared" si="1"/>
        <v>0</v>
      </c>
      <c r="W38" s="117">
        <f t="shared" si="2"/>
        <v>0</v>
      </c>
      <c r="X38" s="115">
        <f t="shared" si="3"/>
        <v>0</v>
      </c>
      <c r="Y38" s="116">
        <f t="shared" si="4"/>
        <v>0</v>
      </c>
      <c r="Z38" s="117">
        <f t="shared" si="5"/>
        <v>0</v>
      </c>
      <c r="AA38" s="115">
        <f t="shared" si="6"/>
        <v>0</v>
      </c>
      <c r="AB38" s="116">
        <f t="shared" si="7"/>
        <v>0</v>
      </c>
      <c r="AC38" s="117">
        <f t="shared" si="8"/>
        <v>0</v>
      </c>
      <c r="AD38" s="115">
        <f t="shared" si="9"/>
        <v>0</v>
      </c>
      <c r="AE38" s="116">
        <f t="shared" si="10"/>
        <v>0</v>
      </c>
      <c r="AF38" s="117">
        <f t="shared" si="11"/>
        <v>0</v>
      </c>
      <c r="AG38" s="115">
        <f t="shared" si="12"/>
        <v>0</v>
      </c>
      <c r="AH38" s="116">
        <f t="shared" si="13"/>
        <v>0</v>
      </c>
      <c r="AI38" s="117">
        <f t="shared" si="14"/>
        <v>0</v>
      </c>
      <c r="AJ38" s="115">
        <f t="shared" si="15"/>
        <v>0</v>
      </c>
      <c r="AK38" s="116">
        <f t="shared" si="16"/>
        <v>0</v>
      </c>
      <c r="AL38" s="117">
        <f t="shared" si="17"/>
        <v>0</v>
      </c>
      <c r="AM38" s="115">
        <f t="shared" si="18"/>
        <v>0</v>
      </c>
      <c r="AN38" s="116">
        <f t="shared" si="19"/>
        <v>0</v>
      </c>
      <c r="AO38" s="117">
        <f t="shared" si="20"/>
        <v>0</v>
      </c>
      <c r="AP38" s="115">
        <f t="shared" si="21"/>
        <v>0</v>
      </c>
      <c r="AQ38" s="116">
        <f t="shared" si="22"/>
        <v>0</v>
      </c>
      <c r="AR38" s="117">
        <f t="shared" si="23"/>
        <v>0</v>
      </c>
      <c r="AS38" s="115">
        <f t="shared" si="24"/>
        <v>0</v>
      </c>
      <c r="AT38" s="116">
        <f t="shared" si="25"/>
        <v>0</v>
      </c>
      <c r="AU38" s="117">
        <f t="shared" si="26"/>
        <v>0</v>
      </c>
      <c r="AV38" s="115">
        <f t="shared" si="27"/>
        <v>0</v>
      </c>
      <c r="AW38" s="116">
        <f t="shared" si="28"/>
        <v>0</v>
      </c>
      <c r="AX38" s="117">
        <f t="shared" si="29"/>
        <v>0</v>
      </c>
      <c r="AY38" s="115">
        <f t="shared" si="30"/>
        <v>0</v>
      </c>
      <c r="AZ38" s="116">
        <f t="shared" si="31"/>
        <v>0</v>
      </c>
      <c r="BA38" s="117">
        <f t="shared" si="32"/>
        <v>0</v>
      </c>
      <c r="BB38" s="115">
        <f t="shared" si="33"/>
        <v>0</v>
      </c>
      <c r="BC38" s="116">
        <f t="shared" si="34"/>
        <v>0</v>
      </c>
      <c r="BD38" s="117">
        <f t="shared" si="35"/>
        <v>0</v>
      </c>
      <c r="BE38" s="115">
        <f t="shared" si="36"/>
        <v>0</v>
      </c>
      <c r="BF38" s="116">
        <f t="shared" si="37"/>
        <v>0</v>
      </c>
      <c r="BG38" s="117">
        <f t="shared" si="38"/>
        <v>0</v>
      </c>
      <c r="BH38" s="115">
        <f t="shared" si="39"/>
        <v>0</v>
      </c>
      <c r="BI38" s="116">
        <f t="shared" si="40"/>
        <v>0</v>
      </c>
      <c r="BJ38" s="117">
        <f t="shared" si="41"/>
        <v>0</v>
      </c>
      <c r="BK38" s="115">
        <f t="shared" si="42"/>
        <v>0</v>
      </c>
      <c r="BL38" s="116">
        <f t="shared" si="43"/>
        <v>0</v>
      </c>
      <c r="BM38" s="117">
        <f t="shared" si="44"/>
        <v>0</v>
      </c>
      <c r="BN38" s="115">
        <f t="shared" si="45"/>
        <v>0</v>
      </c>
      <c r="BO38" s="116">
        <f t="shared" si="46"/>
        <v>0</v>
      </c>
      <c r="BP38" s="117">
        <f t="shared" si="47"/>
        <v>0</v>
      </c>
      <c r="BQ38" s="115">
        <f t="shared" si="48"/>
        <v>0</v>
      </c>
      <c r="BR38" s="116">
        <f t="shared" si="49"/>
        <v>0</v>
      </c>
      <c r="BS38" s="117">
        <f t="shared" si="50"/>
        <v>0</v>
      </c>
      <c r="BT38" s="115">
        <f t="shared" si="51"/>
        <v>0</v>
      </c>
      <c r="BU38" s="116">
        <f t="shared" si="52"/>
        <v>0</v>
      </c>
      <c r="BV38" s="117">
        <f t="shared" si="53"/>
        <v>0</v>
      </c>
      <c r="BW38" s="115">
        <f t="shared" si="54"/>
        <v>0</v>
      </c>
      <c r="BX38" s="116">
        <f t="shared" si="55"/>
        <v>0</v>
      </c>
      <c r="BY38" s="118">
        <f t="shared" si="56"/>
        <v>0</v>
      </c>
      <c r="BZ38" s="115">
        <f t="shared" si="57"/>
        <v>0</v>
      </c>
      <c r="CA38" s="116">
        <f t="shared" si="58"/>
        <v>0</v>
      </c>
      <c r="CB38" s="117">
        <f t="shared" si="59"/>
        <v>0</v>
      </c>
    </row>
    <row r="39" spans="1:80" s="90" customFormat="1" ht="19.5" customHeight="1" hidden="1">
      <c r="A39" s="108">
        <v>25</v>
      </c>
      <c r="B39" s="184"/>
      <c r="C39" s="109"/>
      <c r="D39" s="109">
        <v>1</v>
      </c>
      <c r="E39" s="111" t="e">
        <f>VLOOKUP(D39,'Formulas L'!$A$5:$V$43,G39+2,FALSE)</f>
        <v>#N/A</v>
      </c>
      <c r="F39" s="186"/>
      <c r="G39" s="186"/>
      <c r="H39" s="186"/>
      <c r="I39" s="112" t="str">
        <f>VLOOKUP(D39,'Formulas L'!$A$3:$Y$39,23,FALSE)</f>
        <v>NDL</v>
      </c>
      <c r="J39" s="112" t="str">
        <f>VLOOKUP(D39,'Formulas L'!$A$3:$Y$40,24,FALSE)</f>
        <v>BN</v>
      </c>
      <c r="K39" s="112" t="str">
        <f>VLOOKUP(D39,'Formulas L'!$A$3:$Y$40,25,FALSE)</f>
        <v>LP</v>
      </c>
      <c r="L39" s="113">
        <f t="shared" si="64"/>
        <v>0</v>
      </c>
      <c r="M39" s="187"/>
      <c r="N39" s="113">
        <f t="shared" si="65"/>
        <v>0</v>
      </c>
      <c r="O39" s="187"/>
      <c r="P39" s="113">
        <f t="shared" si="66"/>
        <v>0</v>
      </c>
      <c r="Q39" s="188"/>
      <c r="R39" s="114">
        <f t="shared" si="67"/>
        <v>0</v>
      </c>
      <c r="S39" s="48"/>
      <c r="T39" s="93"/>
      <c r="U39" s="115">
        <f t="shared" si="0"/>
        <v>0</v>
      </c>
      <c r="V39" s="116">
        <f t="shared" si="1"/>
        <v>0</v>
      </c>
      <c r="W39" s="117">
        <f t="shared" si="2"/>
        <v>0</v>
      </c>
      <c r="X39" s="115">
        <f t="shared" si="3"/>
        <v>0</v>
      </c>
      <c r="Y39" s="116">
        <f t="shared" si="4"/>
        <v>0</v>
      </c>
      <c r="Z39" s="117">
        <f t="shared" si="5"/>
        <v>0</v>
      </c>
      <c r="AA39" s="115">
        <f t="shared" si="6"/>
        <v>0</v>
      </c>
      <c r="AB39" s="116">
        <f t="shared" si="7"/>
        <v>0</v>
      </c>
      <c r="AC39" s="117">
        <f t="shared" si="8"/>
        <v>0</v>
      </c>
      <c r="AD39" s="115">
        <f t="shared" si="9"/>
        <v>0</v>
      </c>
      <c r="AE39" s="116">
        <f t="shared" si="10"/>
        <v>0</v>
      </c>
      <c r="AF39" s="117">
        <f t="shared" si="11"/>
        <v>0</v>
      </c>
      <c r="AG39" s="115">
        <f t="shared" si="12"/>
        <v>0</v>
      </c>
      <c r="AH39" s="116">
        <f t="shared" si="13"/>
        <v>0</v>
      </c>
      <c r="AI39" s="117">
        <f t="shared" si="14"/>
        <v>0</v>
      </c>
      <c r="AJ39" s="115">
        <f t="shared" si="15"/>
        <v>0</v>
      </c>
      <c r="AK39" s="116">
        <f t="shared" si="16"/>
        <v>0</v>
      </c>
      <c r="AL39" s="117">
        <f t="shared" si="17"/>
        <v>0</v>
      </c>
      <c r="AM39" s="115">
        <f t="shared" si="18"/>
        <v>0</v>
      </c>
      <c r="AN39" s="116">
        <f t="shared" si="19"/>
        <v>0</v>
      </c>
      <c r="AO39" s="117">
        <f t="shared" si="20"/>
        <v>0</v>
      </c>
      <c r="AP39" s="115">
        <f t="shared" si="21"/>
        <v>0</v>
      </c>
      <c r="AQ39" s="116">
        <f t="shared" si="22"/>
        <v>0</v>
      </c>
      <c r="AR39" s="117">
        <f t="shared" si="23"/>
        <v>0</v>
      </c>
      <c r="AS39" s="115">
        <f t="shared" si="24"/>
        <v>0</v>
      </c>
      <c r="AT39" s="116">
        <f t="shared" si="25"/>
        <v>0</v>
      </c>
      <c r="AU39" s="117">
        <f t="shared" si="26"/>
        <v>0</v>
      </c>
      <c r="AV39" s="115">
        <f t="shared" si="27"/>
        <v>0</v>
      </c>
      <c r="AW39" s="116">
        <f t="shared" si="28"/>
        <v>0</v>
      </c>
      <c r="AX39" s="117">
        <f t="shared" si="29"/>
        <v>0</v>
      </c>
      <c r="AY39" s="115">
        <f t="shared" si="30"/>
        <v>0</v>
      </c>
      <c r="AZ39" s="116">
        <f t="shared" si="31"/>
        <v>0</v>
      </c>
      <c r="BA39" s="117">
        <f t="shared" si="32"/>
        <v>0</v>
      </c>
      <c r="BB39" s="115">
        <f t="shared" si="33"/>
        <v>0</v>
      </c>
      <c r="BC39" s="116">
        <f t="shared" si="34"/>
        <v>0</v>
      </c>
      <c r="BD39" s="117">
        <f t="shared" si="35"/>
        <v>0</v>
      </c>
      <c r="BE39" s="115">
        <f t="shared" si="36"/>
        <v>0</v>
      </c>
      <c r="BF39" s="116">
        <f t="shared" si="37"/>
        <v>0</v>
      </c>
      <c r="BG39" s="117">
        <f t="shared" si="38"/>
        <v>0</v>
      </c>
      <c r="BH39" s="115">
        <f t="shared" si="39"/>
        <v>0</v>
      </c>
      <c r="BI39" s="116">
        <f t="shared" si="40"/>
        <v>0</v>
      </c>
      <c r="BJ39" s="117">
        <f t="shared" si="41"/>
        <v>0</v>
      </c>
      <c r="BK39" s="115">
        <f t="shared" si="42"/>
        <v>0</v>
      </c>
      <c r="BL39" s="116">
        <f t="shared" si="43"/>
        <v>0</v>
      </c>
      <c r="BM39" s="117">
        <f t="shared" si="44"/>
        <v>0</v>
      </c>
      <c r="BN39" s="115">
        <f t="shared" si="45"/>
        <v>0</v>
      </c>
      <c r="BO39" s="116">
        <f t="shared" si="46"/>
        <v>0</v>
      </c>
      <c r="BP39" s="117">
        <f t="shared" si="47"/>
        <v>0</v>
      </c>
      <c r="BQ39" s="115">
        <f t="shared" si="48"/>
        <v>0</v>
      </c>
      <c r="BR39" s="116">
        <f t="shared" si="49"/>
        <v>0</v>
      </c>
      <c r="BS39" s="117">
        <f t="shared" si="50"/>
        <v>0</v>
      </c>
      <c r="BT39" s="115">
        <f t="shared" si="51"/>
        <v>0</v>
      </c>
      <c r="BU39" s="116">
        <f t="shared" si="52"/>
        <v>0</v>
      </c>
      <c r="BV39" s="117">
        <f t="shared" si="53"/>
        <v>0</v>
      </c>
      <c r="BW39" s="115">
        <f t="shared" si="54"/>
        <v>0</v>
      </c>
      <c r="BX39" s="116">
        <f t="shared" si="55"/>
        <v>0</v>
      </c>
      <c r="BY39" s="118">
        <f t="shared" si="56"/>
        <v>0</v>
      </c>
      <c r="BZ39" s="115">
        <f t="shared" si="57"/>
        <v>0</v>
      </c>
      <c r="CA39" s="116">
        <f t="shared" si="58"/>
        <v>0</v>
      </c>
      <c r="CB39" s="117">
        <f t="shared" si="59"/>
        <v>0</v>
      </c>
    </row>
    <row r="40" spans="1:80" s="90" customFormat="1" ht="19.5" customHeight="1" hidden="1">
      <c r="A40" s="108">
        <v>26</v>
      </c>
      <c r="B40" s="184"/>
      <c r="C40" s="109"/>
      <c r="D40" s="109">
        <v>1</v>
      </c>
      <c r="E40" s="111" t="e">
        <f>VLOOKUP(D40,'Formulas L'!$A$5:$V$43,G40+2,FALSE)</f>
        <v>#N/A</v>
      </c>
      <c r="F40" s="186"/>
      <c r="G40" s="186"/>
      <c r="H40" s="186"/>
      <c r="I40" s="112" t="str">
        <f>VLOOKUP(D40,'Formulas L'!$A$3:$Y$39,23,FALSE)</f>
        <v>NDL</v>
      </c>
      <c r="J40" s="112" t="str">
        <f>VLOOKUP(D40,'Formulas L'!$A$3:$Y$40,24,FALSE)</f>
        <v>BN</v>
      </c>
      <c r="K40" s="112" t="str">
        <f>VLOOKUP(D40,'Formulas L'!$A$3:$Y$40,25,FALSE)</f>
        <v>LP</v>
      </c>
      <c r="L40" s="113">
        <f t="shared" si="64"/>
        <v>0</v>
      </c>
      <c r="M40" s="187"/>
      <c r="N40" s="113">
        <f t="shared" si="65"/>
        <v>0</v>
      </c>
      <c r="O40" s="187"/>
      <c r="P40" s="113">
        <f t="shared" si="66"/>
        <v>0</v>
      </c>
      <c r="Q40" s="188"/>
      <c r="R40" s="114">
        <f t="shared" si="67"/>
        <v>0</v>
      </c>
      <c r="S40" s="48"/>
      <c r="T40" s="93"/>
      <c r="U40" s="115">
        <f t="shared" si="0"/>
        <v>0</v>
      </c>
      <c r="V40" s="116">
        <f t="shared" si="1"/>
        <v>0</v>
      </c>
      <c r="W40" s="117">
        <f t="shared" si="2"/>
        <v>0</v>
      </c>
      <c r="X40" s="115">
        <f t="shared" si="3"/>
        <v>0</v>
      </c>
      <c r="Y40" s="116">
        <f t="shared" si="4"/>
        <v>0</v>
      </c>
      <c r="Z40" s="117">
        <f t="shared" si="5"/>
        <v>0</v>
      </c>
      <c r="AA40" s="115">
        <f t="shared" si="6"/>
        <v>0</v>
      </c>
      <c r="AB40" s="116">
        <f t="shared" si="7"/>
        <v>0</v>
      </c>
      <c r="AC40" s="117">
        <f t="shared" si="8"/>
        <v>0</v>
      </c>
      <c r="AD40" s="115">
        <f t="shared" si="9"/>
        <v>0</v>
      </c>
      <c r="AE40" s="116">
        <f t="shared" si="10"/>
        <v>0</v>
      </c>
      <c r="AF40" s="117">
        <f t="shared" si="11"/>
        <v>0</v>
      </c>
      <c r="AG40" s="115">
        <f t="shared" si="12"/>
        <v>0</v>
      </c>
      <c r="AH40" s="116">
        <f t="shared" si="13"/>
        <v>0</v>
      </c>
      <c r="AI40" s="117">
        <f t="shared" si="14"/>
        <v>0</v>
      </c>
      <c r="AJ40" s="115">
        <f t="shared" si="15"/>
        <v>0</v>
      </c>
      <c r="AK40" s="116">
        <f t="shared" si="16"/>
        <v>0</v>
      </c>
      <c r="AL40" s="117">
        <f t="shared" si="17"/>
        <v>0</v>
      </c>
      <c r="AM40" s="115">
        <f t="shared" si="18"/>
        <v>0</v>
      </c>
      <c r="AN40" s="116">
        <f t="shared" si="19"/>
        <v>0</v>
      </c>
      <c r="AO40" s="117">
        <f t="shared" si="20"/>
        <v>0</v>
      </c>
      <c r="AP40" s="115">
        <f t="shared" si="21"/>
        <v>0</v>
      </c>
      <c r="AQ40" s="116">
        <f t="shared" si="22"/>
        <v>0</v>
      </c>
      <c r="AR40" s="117">
        <f t="shared" si="23"/>
        <v>0</v>
      </c>
      <c r="AS40" s="115">
        <f t="shared" si="24"/>
        <v>0</v>
      </c>
      <c r="AT40" s="116">
        <f t="shared" si="25"/>
        <v>0</v>
      </c>
      <c r="AU40" s="117">
        <f t="shared" si="26"/>
        <v>0</v>
      </c>
      <c r="AV40" s="115">
        <f t="shared" si="27"/>
        <v>0</v>
      </c>
      <c r="AW40" s="116">
        <f t="shared" si="28"/>
        <v>0</v>
      </c>
      <c r="AX40" s="117">
        <f t="shared" si="29"/>
        <v>0</v>
      </c>
      <c r="AY40" s="115">
        <f t="shared" si="30"/>
        <v>0</v>
      </c>
      <c r="AZ40" s="116">
        <f t="shared" si="31"/>
        <v>0</v>
      </c>
      <c r="BA40" s="117">
        <f t="shared" si="32"/>
        <v>0</v>
      </c>
      <c r="BB40" s="115">
        <f t="shared" si="33"/>
        <v>0</v>
      </c>
      <c r="BC40" s="116">
        <f t="shared" si="34"/>
        <v>0</v>
      </c>
      <c r="BD40" s="117">
        <f t="shared" si="35"/>
        <v>0</v>
      </c>
      <c r="BE40" s="115">
        <f t="shared" si="36"/>
        <v>0</v>
      </c>
      <c r="BF40" s="116">
        <f t="shared" si="37"/>
        <v>0</v>
      </c>
      <c r="BG40" s="117">
        <f t="shared" si="38"/>
        <v>0</v>
      </c>
      <c r="BH40" s="115">
        <f t="shared" si="39"/>
        <v>0</v>
      </c>
      <c r="BI40" s="116">
        <f t="shared" si="40"/>
        <v>0</v>
      </c>
      <c r="BJ40" s="117">
        <f t="shared" si="41"/>
        <v>0</v>
      </c>
      <c r="BK40" s="115">
        <f t="shared" si="42"/>
        <v>0</v>
      </c>
      <c r="BL40" s="116">
        <f t="shared" si="43"/>
        <v>0</v>
      </c>
      <c r="BM40" s="117">
        <f t="shared" si="44"/>
        <v>0</v>
      </c>
      <c r="BN40" s="115">
        <f t="shared" si="45"/>
        <v>0</v>
      </c>
      <c r="BO40" s="116">
        <f t="shared" si="46"/>
        <v>0</v>
      </c>
      <c r="BP40" s="117">
        <f t="shared" si="47"/>
        <v>0</v>
      </c>
      <c r="BQ40" s="115">
        <f t="shared" si="48"/>
        <v>0</v>
      </c>
      <c r="BR40" s="116">
        <f t="shared" si="49"/>
        <v>0</v>
      </c>
      <c r="BS40" s="117">
        <f t="shared" si="50"/>
        <v>0</v>
      </c>
      <c r="BT40" s="115">
        <f t="shared" si="51"/>
        <v>0</v>
      </c>
      <c r="BU40" s="116">
        <f t="shared" si="52"/>
        <v>0</v>
      </c>
      <c r="BV40" s="117">
        <f t="shared" si="53"/>
        <v>0</v>
      </c>
      <c r="BW40" s="115">
        <f t="shared" si="54"/>
        <v>0</v>
      </c>
      <c r="BX40" s="116">
        <f t="shared" si="55"/>
        <v>0</v>
      </c>
      <c r="BY40" s="118">
        <f t="shared" si="56"/>
        <v>0</v>
      </c>
      <c r="BZ40" s="115">
        <f t="shared" si="57"/>
        <v>0</v>
      </c>
      <c r="CA40" s="116">
        <f t="shared" si="58"/>
        <v>0</v>
      </c>
      <c r="CB40" s="117">
        <f t="shared" si="59"/>
        <v>0</v>
      </c>
    </row>
    <row r="41" spans="1:80" s="90" customFormat="1" ht="19.5" customHeight="1" hidden="1">
      <c r="A41" s="108">
        <v>27</v>
      </c>
      <c r="B41" s="184"/>
      <c r="C41" s="109"/>
      <c r="D41" s="109">
        <v>1</v>
      </c>
      <c r="E41" s="111" t="e">
        <f>VLOOKUP(D41,'Formulas L'!$A$5:$V$43,G41+2,FALSE)</f>
        <v>#N/A</v>
      </c>
      <c r="F41" s="186"/>
      <c r="G41" s="186"/>
      <c r="H41" s="186"/>
      <c r="I41" s="112" t="str">
        <f>VLOOKUP(D41,'Formulas L'!$A$3:$Y$39,23,FALSE)</f>
        <v>NDL</v>
      </c>
      <c r="J41" s="112" t="str">
        <f>VLOOKUP(D41,'Formulas L'!$A$3:$Y$40,24,FALSE)</f>
        <v>BN</v>
      </c>
      <c r="K41" s="112" t="str">
        <f>VLOOKUP(D41,'Formulas L'!$A$3:$Y$40,25,FALSE)</f>
        <v>LP</v>
      </c>
      <c r="L41" s="113">
        <f t="shared" si="60"/>
        <v>0</v>
      </c>
      <c r="M41" s="187"/>
      <c r="N41" s="113">
        <f t="shared" si="61"/>
        <v>0</v>
      </c>
      <c r="O41" s="187"/>
      <c r="P41" s="113">
        <f t="shared" si="62"/>
        <v>0</v>
      </c>
      <c r="Q41" s="188"/>
      <c r="R41" s="114">
        <f t="shared" si="63"/>
        <v>0</v>
      </c>
      <c r="S41" s="48"/>
      <c r="T41" s="93"/>
      <c r="U41" s="115">
        <f t="shared" si="0"/>
        <v>0</v>
      </c>
      <c r="V41" s="116">
        <f t="shared" si="1"/>
        <v>0</v>
      </c>
      <c r="W41" s="117">
        <f t="shared" si="2"/>
        <v>0</v>
      </c>
      <c r="X41" s="115">
        <f t="shared" si="3"/>
        <v>0</v>
      </c>
      <c r="Y41" s="116">
        <f t="shared" si="4"/>
        <v>0</v>
      </c>
      <c r="Z41" s="117">
        <f t="shared" si="5"/>
        <v>0</v>
      </c>
      <c r="AA41" s="115">
        <f t="shared" si="6"/>
        <v>0</v>
      </c>
      <c r="AB41" s="116">
        <f t="shared" si="7"/>
        <v>0</v>
      </c>
      <c r="AC41" s="117">
        <f t="shared" si="8"/>
        <v>0</v>
      </c>
      <c r="AD41" s="115">
        <f t="shared" si="9"/>
        <v>0</v>
      </c>
      <c r="AE41" s="116">
        <f t="shared" si="10"/>
        <v>0</v>
      </c>
      <c r="AF41" s="117">
        <f t="shared" si="11"/>
        <v>0</v>
      </c>
      <c r="AG41" s="115">
        <f t="shared" si="12"/>
        <v>0</v>
      </c>
      <c r="AH41" s="116">
        <f t="shared" si="13"/>
        <v>0</v>
      </c>
      <c r="AI41" s="117">
        <f t="shared" si="14"/>
        <v>0</v>
      </c>
      <c r="AJ41" s="115">
        <f t="shared" si="15"/>
        <v>0</v>
      </c>
      <c r="AK41" s="116">
        <f t="shared" si="16"/>
        <v>0</v>
      </c>
      <c r="AL41" s="117">
        <f t="shared" si="17"/>
        <v>0</v>
      </c>
      <c r="AM41" s="115">
        <f t="shared" si="18"/>
        <v>0</v>
      </c>
      <c r="AN41" s="116">
        <f t="shared" si="19"/>
        <v>0</v>
      </c>
      <c r="AO41" s="117">
        <f t="shared" si="20"/>
        <v>0</v>
      </c>
      <c r="AP41" s="115">
        <f t="shared" si="21"/>
        <v>0</v>
      </c>
      <c r="AQ41" s="116">
        <f t="shared" si="22"/>
        <v>0</v>
      </c>
      <c r="AR41" s="117">
        <f t="shared" si="23"/>
        <v>0</v>
      </c>
      <c r="AS41" s="115">
        <f t="shared" si="24"/>
        <v>0</v>
      </c>
      <c r="AT41" s="116">
        <f t="shared" si="25"/>
        <v>0</v>
      </c>
      <c r="AU41" s="117">
        <f t="shared" si="26"/>
        <v>0</v>
      </c>
      <c r="AV41" s="115">
        <f t="shared" si="27"/>
        <v>0</v>
      </c>
      <c r="AW41" s="116">
        <f t="shared" si="28"/>
        <v>0</v>
      </c>
      <c r="AX41" s="117">
        <f t="shared" si="29"/>
        <v>0</v>
      </c>
      <c r="AY41" s="115">
        <f t="shared" si="30"/>
        <v>0</v>
      </c>
      <c r="AZ41" s="116">
        <f t="shared" si="31"/>
        <v>0</v>
      </c>
      <c r="BA41" s="117">
        <f t="shared" si="32"/>
        <v>0</v>
      </c>
      <c r="BB41" s="115">
        <f t="shared" si="33"/>
        <v>0</v>
      </c>
      <c r="BC41" s="116">
        <f t="shared" si="34"/>
        <v>0</v>
      </c>
      <c r="BD41" s="117">
        <f t="shared" si="35"/>
        <v>0</v>
      </c>
      <c r="BE41" s="115">
        <f t="shared" si="36"/>
        <v>0</v>
      </c>
      <c r="BF41" s="116">
        <f t="shared" si="37"/>
        <v>0</v>
      </c>
      <c r="BG41" s="117">
        <f t="shared" si="38"/>
        <v>0</v>
      </c>
      <c r="BH41" s="115">
        <f t="shared" si="39"/>
        <v>0</v>
      </c>
      <c r="BI41" s="116">
        <f t="shared" si="40"/>
        <v>0</v>
      </c>
      <c r="BJ41" s="117">
        <f t="shared" si="41"/>
        <v>0</v>
      </c>
      <c r="BK41" s="115">
        <f t="shared" si="42"/>
        <v>0</v>
      </c>
      <c r="BL41" s="116">
        <f t="shared" si="43"/>
        <v>0</v>
      </c>
      <c r="BM41" s="117">
        <f t="shared" si="44"/>
        <v>0</v>
      </c>
      <c r="BN41" s="115">
        <f t="shared" si="45"/>
        <v>0</v>
      </c>
      <c r="BO41" s="116">
        <f t="shared" si="46"/>
        <v>0</v>
      </c>
      <c r="BP41" s="117">
        <f t="shared" si="47"/>
        <v>0</v>
      </c>
      <c r="BQ41" s="115">
        <f t="shared" si="48"/>
        <v>0</v>
      </c>
      <c r="BR41" s="116">
        <f t="shared" si="49"/>
        <v>0</v>
      </c>
      <c r="BS41" s="117">
        <f t="shared" si="50"/>
        <v>0</v>
      </c>
      <c r="BT41" s="115">
        <f t="shared" si="51"/>
        <v>0</v>
      </c>
      <c r="BU41" s="116">
        <f t="shared" si="52"/>
        <v>0</v>
      </c>
      <c r="BV41" s="117">
        <f t="shared" si="53"/>
        <v>0</v>
      </c>
      <c r="BW41" s="115">
        <f t="shared" si="54"/>
        <v>0</v>
      </c>
      <c r="BX41" s="116">
        <f t="shared" si="55"/>
        <v>0</v>
      </c>
      <c r="BY41" s="118">
        <f t="shared" si="56"/>
        <v>0</v>
      </c>
      <c r="BZ41" s="115">
        <f t="shared" si="57"/>
        <v>0</v>
      </c>
      <c r="CA41" s="116">
        <f t="shared" si="58"/>
        <v>0</v>
      </c>
      <c r="CB41" s="117">
        <f t="shared" si="59"/>
        <v>0</v>
      </c>
    </row>
    <row r="42" spans="1:80" s="90" customFormat="1" ht="19.5" customHeight="1" hidden="1">
      <c r="A42" s="108">
        <v>28</v>
      </c>
      <c r="B42" s="183"/>
      <c r="C42" s="109"/>
      <c r="D42" s="109">
        <v>1</v>
      </c>
      <c r="E42" s="111" t="e">
        <f>VLOOKUP(D42,'Formulas L'!$A$5:$V$43,G42+2,FALSE)</f>
        <v>#N/A</v>
      </c>
      <c r="F42" s="186"/>
      <c r="G42" s="186"/>
      <c r="H42" s="186"/>
      <c r="I42" s="112" t="str">
        <f>VLOOKUP(D42,'Formulas L'!$A$3:$Y$39,23,FALSE)</f>
        <v>NDL</v>
      </c>
      <c r="J42" s="112" t="str">
        <f>VLOOKUP(D42,'Formulas L'!$A$3:$Y$40,24,FALSE)</f>
        <v>BN</v>
      </c>
      <c r="K42" s="112" t="str">
        <f>VLOOKUP(D42,'Formulas L'!$A$3:$Y$40,25,FALSE)</f>
        <v>LP</v>
      </c>
      <c r="L42" s="113">
        <f t="shared" si="60"/>
        <v>0</v>
      </c>
      <c r="M42" s="187"/>
      <c r="N42" s="113">
        <f t="shared" si="61"/>
        <v>0</v>
      </c>
      <c r="O42" s="187"/>
      <c r="P42" s="113">
        <f t="shared" si="62"/>
        <v>0</v>
      </c>
      <c r="Q42" s="188"/>
      <c r="R42" s="114">
        <f t="shared" si="63"/>
        <v>0</v>
      </c>
      <c r="S42" s="48"/>
      <c r="T42" s="93"/>
      <c r="U42" s="115">
        <f t="shared" si="0"/>
        <v>0</v>
      </c>
      <c r="V42" s="116">
        <f t="shared" si="1"/>
        <v>0</v>
      </c>
      <c r="W42" s="117">
        <f t="shared" si="2"/>
        <v>0</v>
      </c>
      <c r="X42" s="115">
        <f t="shared" si="3"/>
        <v>0</v>
      </c>
      <c r="Y42" s="116">
        <f t="shared" si="4"/>
        <v>0</v>
      </c>
      <c r="Z42" s="117">
        <f t="shared" si="5"/>
        <v>0</v>
      </c>
      <c r="AA42" s="115">
        <f t="shared" si="6"/>
        <v>0</v>
      </c>
      <c r="AB42" s="116">
        <f t="shared" si="7"/>
        <v>0</v>
      </c>
      <c r="AC42" s="117">
        <f t="shared" si="8"/>
        <v>0</v>
      </c>
      <c r="AD42" s="115">
        <f t="shared" si="9"/>
        <v>0</v>
      </c>
      <c r="AE42" s="116">
        <f t="shared" si="10"/>
        <v>0</v>
      </c>
      <c r="AF42" s="117">
        <f t="shared" si="11"/>
        <v>0</v>
      </c>
      <c r="AG42" s="115">
        <f t="shared" si="12"/>
        <v>0</v>
      </c>
      <c r="AH42" s="116">
        <f t="shared" si="13"/>
        <v>0</v>
      </c>
      <c r="AI42" s="117">
        <f t="shared" si="14"/>
        <v>0</v>
      </c>
      <c r="AJ42" s="115">
        <f t="shared" si="15"/>
        <v>0</v>
      </c>
      <c r="AK42" s="116">
        <f t="shared" si="16"/>
        <v>0</v>
      </c>
      <c r="AL42" s="117">
        <f t="shared" si="17"/>
        <v>0</v>
      </c>
      <c r="AM42" s="115">
        <f t="shared" si="18"/>
        <v>0</v>
      </c>
      <c r="AN42" s="116">
        <f t="shared" si="19"/>
        <v>0</v>
      </c>
      <c r="AO42" s="117">
        <f t="shared" si="20"/>
        <v>0</v>
      </c>
      <c r="AP42" s="115">
        <f t="shared" si="21"/>
        <v>0</v>
      </c>
      <c r="AQ42" s="116">
        <f t="shared" si="22"/>
        <v>0</v>
      </c>
      <c r="AR42" s="117">
        <f t="shared" si="23"/>
        <v>0</v>
      </c>
      <c r="AS42" s="115">
        <f t="shared" si="24"/>
        <v>0</v>
      </c>
      <c r="AT42" s="116">
        <f t="shared" si="25"/>
        <v>0</v>
      </c>
      <c r="AU42" s="117">
        <f t="shared" si="26"/>
        <v>0</v>
      </c>
      <c r="AV42" s="115">
        <f t="shared" si="27"/>
        <v>0</v>
      </c>
      <c r="AW42" s="116">
        <f t="shared" si="28"/>
        <v>0</v>
      </c>
      <c r="AX42" s="117">
        <f t="shared" si="29"/>
        <v>0</v>
      </c>
      <c r="AY42" s="115">
        <f t="shared" si="30"/>
        <v>0</v>
      </c>
      <c r="AZ42" s="116">
        <f t="shared" si="31"/>
        <v>0</v>
      </c>
      <c r="BA42" s="117">
        <f t="shared" si="32"/>
        <v>0</v>
      </c>
      <c r="BB42" s="115">
        <f t="shared" si="33"/>
        <v>0</v>
      </c>
      <c r="BC42" s="116">
        <f t="shared" si="34"/>
        <v>0</v>
      </c>
      <c r="BD42" s="117">
        <f t="shared" si="35"/>
        <v>0</v>
      </c>
      <c r="BE42" s="115">
        <f t="shared" si="36"/>
        <v>0</v>
      </c>
      <c r="BF42" s="116">
        <f t="shared" si="37"/>
        <v>0</v>
      </c>
      <c r="BG42" s="117">
        <f t="shared" si="38"/>
        <v>0</v>
      </c>
      <c r="BH42" s="115">
        <f t="shared" si="39"/>
        <v>0</v>
      </c>
      <c r="BI42" s="116">
        <f t="shared" si="40"/>
        <v>0</v>
      </c>
      <c r="BJ42" s="117">
        <f t="shared" si="41"/>
        <v>0</v>
      </c>
      <c r="BK42" s="115">
        <f t="shared" si="42"/>
        <v>0</v>
      </c>
      <c r="BL42" s="116">
        <f t="shared" si="43"/>
        <v>0</v>
      </c>
      <c r="BM42" s="117">
        <f t="shared" si="44"/>
        <v>0</v>
      </c>
      <c r="BN42" s="115">
        <f t="shared" si="45"/>
        <v>0</v>
      </c>
      <c r="BO42" s="116">
        <f t="shared" si="46"/>
        <v>0</v>
      </c>
      <c r="BP42" s="117">
        <f t="shared" si="47"/>
        <v>0</v>
      </c>
      <c r="BQ42" s="115">
        <f t="shared" si="48"/>
        <v>0</v>
      </c>
      <c r="BR42" s="116">
        <f t="shared" si="49"/>
        <v>0</v>
      </c>
      <c r="BS42" s="117">
        <f t="shared" si="50"/>
        <v>0</v>
      </c>
      <c r="BT42" s="115">
        <f t="shared" si="51"/>
        <v>0</v>
      </c>
      <c r="BU42" s="116">
        <f t="shared" si="52"/>
        <v>0</v>
      </c>
      <c r="BV42" s="117">
        <f t="shared" si="53"/>
        <v>0</v>
      </c>
      <c r="BW42" s="115">
        <f t="shared" si="54"/>
        <v>0</v>
      </c>
      <c r="BX42" s="116">
        <f t="shared" si="55"/>
        <v>0</v>
      </c>
      <c r="BY42" s="118">
        <f t="shared" si="56"/>
        <v>0</v>
      </c>
      <c r="BZ42" s="115">
        <f t="shared" si="57"/>
        <v>0</v>
      </c>
      <c r="CA42" s="116">
        <f t="shared" si="58"/>
        <v>0</v>
      </c>
      <c r="CB42" s="117">
        <f t="shared" si="59"/>
        <v>0</v>
      </c>
    </row>
    <row r="43" spans="1:80" s="90" customFormat="1" ht="19.5" customHeight="1" hidden="1">
      <c r="A43" s="108">
        <v>29</v>
      </c>
      <c r="B43" s="183"/>
      <c r="C43" s="109"/>
      <c r="D43" s="109">
        <v>1</v>
      </c>
      <c r="E43" s="111" t="e">
        <f>VLOOKUP(D43,'Formulas L'!$A$5:$V$43,G43+2,FALSE)</f>
        <v>#N/A</v>
      </c>
      <c r="F43" s="186"/>
      <c r="G43" s="186"/>
      <c r="H43" s="186"/>
      <c r="I43" s="112" t="str">
        <f>VLOOKUP(D43,'Formulas L'!$A$3:$Y$39,23,FALSE)</f>
        <v>NDL</v>
      </c>
      <c r="J43" s="112" t="str">
        <f>VLOOKUP(D43,'Formulas L'!$A$3:$Y$40,24,FALSE)</f>
        <v>BN</v>
      </c>
      <c r="K43" s="112" t="str">
        <f>VLOOKUP(D43,'Formulas L'!$A$3:$Y$40,25,FALSE)</f>
        <v>LP</v>
      </c>
      <c r="L43" s="113">
        <f t="shared" si="60"/>
        <v>0</v>
      </c>
      <c r="M43" s="187"/>
      <c r="N43" s="113">
        <f t="shared" si="61"/>
        <v>0</v>
      </c>
      <c r="O43" s="187"/>
      <c r="P43" s="113">
        <f t="shared" si="62"/>
        <v>0</v>
      </c>
      <c r="Q43" s="188"/>
      <c r="R43" s="114">
        <f t="shared" si="63"/>
        <v>0</v>
      </c>
      <c r="S43" s="48"/>
      <c r="T43" s="93"/>
      <c r="U43" s="115">
        <f t="shared" si="0"/>
        <v>0</v>
      </c>
      <c r="V43" s="116">
        <f t="shared" si="1"/>
        <v>0</v>
      </c>
      <c r="W43" s="117">
        <f t="shared" si="2"/>
        <v>0</v>
      </c>
      <c r="X43" s="115">
        <f t="shared" si="3"/>
        <v>0</v>
      </c>
      <c r="Y43" s="116">
        <f t="shared" si="4"/>
        <v>0</v>
      </c>
      <c r="Z43" s="117">
        <f t="shared" si="5"/>
        <v>0</v>
      </c>
      <c r="AA43" s="115">
        <f t="shared" si="6"/>
        <v>0</v>
      </c>
      <c r="AB43" s="116">
        <f t="shared" si="7"/>
        <v>0</v>
      </c>
      <c r="AC43" s="117">
        <f t="shared" si="8"/>
        <v>0</v>
      </c>
      <c r="AD43" s="115">
        <f t="shared" si="9"/>
        <v>0</v>
      </c>
      <c r="AE43" s="116">
        <f t="shared" si="10"/>
        <v>0</v>
      </c>
      <c r="AF43" s="117">
        <f t="shared" si="11"/>
        <v>0</v>
      </c>
      <c r="AG43" s="115">
        <f t="shared" si="12"/>
        <v>0</v>
      </c>
      <c r="AH43" s="116">
        <f t="shared" si="13"/>
        <v>0</v>
      </c>
      <c r="AI43" s="117">
        <f t="shared" si="14"/>
        <v>0</v>
      </c>
      <c r="AJ43" s="115">
        <f t="shared" si="15"/>
        <v>0</v>
      </c>
      <c r="AK43" s="116">
        <f t="shared" si="16"/>
        <v>0</v>
      </c>
      <c r="AL43" s="117">
        <f t="shared" si="17"/>
        <v>0</v>
      </c>
      <c r="AM43" s="115">
        <f t="shared" si="18"/>
        <v>0</v>
      </c>
      <c r="AN43" s="116">
        <f t="shared" si="19"/>
        <v>0</v>
      </c>
      <c r="AO43" s="117">
        <f t="shared" si="20"/>
        <v>0</v>
      </c>
      <c r="AP43" s="115">
        <f t="shared" si="21"/>
        <v>0</v>
      </c>
      <c r="AQ43" s="116">
        <f t="shared" si="22"/>
        <v>0</v>
      </c>
      <c r="AR43" s="117">
        <f t="shared" si="23"/>
        <v>0</v>
      </c>
      <c r="AS43" s="115">
        <f t="shared" si="24"/>
        <v>0</v>
      </c>
      <c r="AT43" s="116">
        <f t="shared" si="25"/>
        <v>0</v>
      </c>
      <c r="AU43" s="117">
        <f t="shared" si="26"/>
        <v>0</v>
      </c>
      <c r="AV43" s="115">
        <f t="shared" si="27"/>
        <v>0</v>
      </c>
      <c r="AW43" s="116">
        <f t="shared" si="28"/>
        <v>0</v>
      </c>
      <c r="AX43" s="117">
        <f t="shared" si="29"/>
        <v>0</v>
      </c>
      <c r="AY43" s="115">
        <f t="shared" si="30"/>
        <v>0</v>
      </c>
      <c r="AZ43" s="116">
        <f t="shared" si="31"/>
        <v>0</v>
      </c>
      <c r="BA43" s="117">
        <f t="shared" si="32"/>
        <v>0</v>
      </c>
      <c r="BB43" s="115">
        <f t="shared" si="33"/>
        <v>0</v>
      </c>
      <c r="BC43" s="116">
        <f t="shared" si="34"/>
        <v>0</v>
      </c>
      <c r="BD43" s="117">
        <f t="shared" si="35"/>
        <v>0</v>
      </c>
      <c r="BE43" s="115">
        <f t="shared" si="36"/>
        <v>0</v>
      </c>
      <c r="BF43" s="116">
        <f t="shared" si="37"/>
        <v>0</v>
      </c>
      <c r="BG43" s="117">
        <f t="shared" si="38"/>
        <v>0</v>
      </c>
      <c r="BH43" s="115">
        <f t="shared" si="39"/>
        <v>0</v>
      </c>
      <c r="BI43" s="116">
        <f t="shared" si="40"/>
        <v>0</v>
      </c>
      <c r="BJ43" s="117">
        <f t="shared" si="41"/>
        <v>0</v>
      </c>
      <c r="BK43" s="115">
        <f t="shared" si="42"/>
        <v>0</v>
      </c>
      <c r="BL43" s="116">
        <f t="shared" si="43"/>
        <v>0</v>
      </c>
      <c r="BM43" s="117">
        <f t="shared" si="44"/>
        <v>0</v>
      </c>
      <c r="BN43" s="115">
        <f t="shared" si="45"/>
        <v>0</v>
      </c>
      <c r="BO43" s="116">
        <f t="shared" si="46"/>
        <v>0</v>
      </c>
      <c r="BP43" s="117">
        <f t="shared" si="47"/>
        <v>0</v>
      </c>
      <c r="BQ43" s="115">
        <f t="shared" si="48"/>
        <v>0</v>
      </c>
      <c r="BR43" s="116">
        <f t="shared" si="49"/>
        <v>0</v>
      </c>
      <c r="BS43" s="117">
        <f t="shared" si="50"/>
        <v>0</v>
      </c>
      <c r="BT43" s="115">
        <f t="shared" si="51"/>
        <v>0</v>
      </c>
      <c r="BU43" s="116">
        <f t="shared" si="52"/>
        <v>0</v>
      </c>
      <c r="BV43" s="117">
        <f t="shared" si="53"/>
        <v>0</v>
      </c>
      <c r="BW43" s="115">
        <f t="shared" si="54"/>
        <v>0</v>
      </c>
      <c r="BX43" s="116">
        <f t="shared" si="55"/>
        <v>0</v>
      </c>
      <c r="BY43" s="118">
        <f t="shared" si="56"/>
        <v>0</v>
      </c>
      <c r="BZ43" s="115">
        <f t="shared" si="57"/>
        <v>0</v>
      </c>
      <c r="CA43" s="116">
        <f t="shared" si="58"/>
        <v>0</v>
      </c>
      <c r="CB43" s="117">
        <f t="shared" si="59"/>
        <v>0</v>
      </c>
    </row>
    <row r="44" spans="1:80" s="90" customFormat="1" ht="19.5" customHeight="1" hidden="1">
      <c r="A44" s="108">
        <v>30</v>
      </c>
      <c r="B44" s="183"/>
      <c r="C44" s="109"/>
      <c r="D44" s="109">
        <v>1</v>
      </c>
      <c r="E44" s="111" t="e">
        <f>VLOOKUP(D44,'Formulas L'!$A$5:$V$43,G44+2,FALSE)</f>
        <v>#N/A</v>
      </c>
      <c r="F44" s="186"/>
      <c r="G44" s="186"/>
      <c r="H44" s="186"/>
      <c r="I44" s="112" t="str">
        <f>VLOOKUP(D44,'Formulas L'!$A$3:$Y$39,23,FALSE)</f>
        <v>NDL</v>
      </c>
      <c r="J44" s="112" t="str">
        <f>VLOOKUP(D44,'Formulas L'!$A$3:$Y$40,24,FALSE)</f>
        <v>BN</v>
      </c>
      <c r="K44" s="112" t="str">
        <f>VLOOKUP(D44,'Formulas L'!$A$3:$Y$40,25,FALSE)</f>
        <v>LP</v>
      </c>
      <c r="L44" s="113">
        <f t="shared" si="60"/>
        <v>0</v>
      </c>
      <c r="M44" s="187"/>
      <c r="N44" s="113">
        <f t="shared" si="61"/>
        <v>0</v>
      </c>
      <c r="O44" s="187"/>
      <c r="P44" s="113">
        <f t="shared" si="62"/>
        <v>0</v>
      </c>
      <c r="Q44" s="188"/>
      <c r="R44" s="114">
        <f t="shared" si="63"/>
        <v>0</v>
      </c>
      <c r="S44" s="48"/>
      <c r="T44" s="93"/>
      <c r="U44" s="115">
        <f t="shared" si="0"/>
        <v>0</v>
      </c>
      <c r="V44" s="116">
        <f t="shared" si="1"/>
        <v>0</v>
      </c>
      <c r="W44" s="117">
        <f t="shared" si="2"/>
        <v>0</v>
      </c>
      <c r="X44" s="115">
        <f t="shared" si="3"/>
        <v>0</v>
      </c>
      <c r="Y44" s="116">
        <f t="shared" si="4"/>
        <v>0</v>
      </c>
      <c r="Z44" s="117">
        <f t="shared" si="5"/>
        <v>0</v>
      </c>
      <c r="AA44" s="115">
        <f t="shared" si="6"/>
        <v>0</v>
      </c>
      <c r="AB44" s="116">
        <f t="shared" si="7"/>
        <v>0</v>
      </c>
      <c r="AC44" s="117">
        <f t="shared" si="8"/>
        <v>0</v>
      </c>
      <c r="AD44" s="115">
        <f t="shared" si="9"/>
        <v>0</v>
      </c>
      <c r="AE44" s="116">
        <f t="shared" si="10"/>
        <v>0</v>
      </c>
      <c r="AF44" s="117">
        <f t="shared" si="11"/>
        <v>0</v>
      </c>
      <c r="AG44" s="115">
        <f t="shared" si="12"/>
        <v>0</v>
      </c>
      <c r="AH44" s="116">
        <f t="shared" si="13"/>
        <v>0</v>
      </c>
      <c r="AI44" s="117">
        <f t="shared" si="14"/>
        <v>0</v>
      </c>
      <c r="AJ44" s="115">
        <f t="shared" si="15"/>
        <v>0</v>
      </c>
      <c r="AK44" s="116">
        <f t="shared" si="16"/>
        <v>0</v>
      </c>
      <c r="AL44" s="117">
        <f t="shared" si="17"/>
        <v>0</v>
      </c>
      <c r="AM44" s="115">
        <f t="shared" si="18"/>
        <v>0</v>
      </c>
      <c r="AN44" s="116">
        <f t="shared" si="19"/>
        <v>0</v>
      </c>
      <c r="AO44" s="117">
        <f t="shared" si="20"/>
        <v>0</v>
      </c>
      <c r="AP44" s="115">
        <f t="shared" si="21"/>
        <v>0</v>
      </c>
      <c r="AQ44" s="116">
        <f t="shared" si="22"/>
        <v>0</v>
      </c>
      <c r="AR44" s="117">
        <f t="shared" si="23"/>
        <v>0</v>
      </c>
      <c r="AS44" s="115">
        <f t="shared" si="24"/>
        <v>0</v>
      </c>
      <c r="AT44" s="116">
        <f t="shared" si="25"/>
        <v>0</v>
      </c>
      <c r="AU44" s="117">
        <f t="shared" si="26"/>
        <v>0</v>
      </c>
      <c r="AV44" s="115">
        <f t="shared" si="27"/>
        <v>0</v>
      </c>
      <c r="AW44" s="116">
        <f t="shared" si="28"/>
        <v>0</v>
      </c>
      <c r="AX44" s="117">
        <f t="shared" si="29"/>
        <v>0</v>
      </c>
      <c r="AY44" s="115">
        <f t="shared" si="30"/>
        <v>0</v>
      </c>
      <c r="AZ44" s="116">
        <f t="shared" si="31"/>
        <v>0</v>
      </c>
      <c r="BA44" s="117">
        <f t="shared" si="32"/>
        <v>0</v>
      </c>
      <c r="BB44" s="115">
        <f t="shared" si="33"/>
        <v>0</v>
      </c>
      <c r="BC44" s="116">
        <f t="shared" si="34"/>
        <v>0</v>
      </c>
      <c r="BD44" s="117">
        <f t="shared" si="35"/>
        <v>0</v>
      </c>
      <c r="BE44" s="115">
        <f t="shared" si="36"/>
        <v>0</v>
      </c>
      <c r="BF44" s="116">
        <f t="shared" si="37"/>
        <v>0</v>
      </c>
      <c r="BG44" s="117">
        <f t="shared" si="38"/>
        <v>0</v>
      </c>
      <c r="BH44" s="115">
        <f t="shared" si="39"/>
        <v>0</v>
      </c>
      <c r="BI44" s="116">
        <f t="shared" si="40"/>
        <v>0</v>
      </c>
      <c r="BJ44" s="117">
        <f t="shared" si="41"/>
        <v>0</v>
      </c>
      <c r="BK44" s="115">
        <f t="shared" si="42"/>
        <v>0</v>
      </c>
      <c r="BL44" s="116">
        <f t="shared" si="43"/>
        <v>0</v>
      </c>
      <c r="BM44" s="117">
        <f t="shared" si="44"/>
        <v>0</v>
      </c>
      <c r="BN44" s="115">
        <f t="shared" si="45"/>
        <v>0</v>
      </c>
      <c r="BO44" s="116">
        <f t="shared" si="46"/>
        <v>0</v>
      </c>
      <c r="BP44" s="117">
        <f t="shared" si="47"/>
        <v>0</v>
      </c>
      <c r="BQ44" s="115">
        <f t="shared" si="48"/>
        <v>0</v>
      </c>
      <c r="BR44" s="116">
        <f t="shared" si="49"/>
        <v>0</v>
      </c>
      <c r="BS44" s="117">
        <f t="shared" si="50"/>
        <v>0</v>
      </c>
      <c r="BT44" s="115">
        <f t="shared" si="51"/>
        <v>0</v>
      </c>
      <c r="BU44" s="116">
        <f t="shared" si="52"/>
        <v>0</v>
      </c>
      <c r="BV44" s="117">
        <f t="shared" si="53"/>
        <v>0</v>
      </c>
      <c r="BW44" s="115">
        <f t="shared" si="54"/>
        <v>0</v>
      </c>
      <c r="BX44" s="116">
        <f t="shared" si="55"/>
        <v>0</v>
      </c>
      <c r="BY44" s="118">
        <f t="shared" si="56"/>
        <v>0</v>
      </c>
      <c r="BZ44" s="115">
        <f t="shared" si="57"/>
        <v>0</v>
      </c>
      <c r="CA44" s="116">
        <f t="shared" si="58"/>
        <v>0</v>
      </c>
      <c r="CB44" s="117">
        <f t="shared" si="59"/>
        <v>0</v>
      </c>
    </row>
    <row r="45" spans="1:80" s="90" customFormat="1" ht="2.25" customHeight="1" thickBot="1">
      <c r="A45" s="119"/>
      <c r="B45" s="120"/>
      <c r="C45" s="119"/>
      <c r="D45" s="119"/>
      <c r="E45" s="121"/>
      <c r="F45" s="122"/>
      <c r="G45" s="122"/>
      <c r="H45" s="122"/>
      <c r="I45" s="112" t="e">
        <f>VLOOKUP(D45,'Formulas L'!$A$3:$Y$39,23,FALSE)</f>
        <v>#N/A</v>
      </c>
      <c r="J45" s="112" t="e">
        <f>VLOOKUP(D45,'Formulas L'!$A$3:$Y$40,24,FALSE)</f>
        <v>#N/A</v>
      </c>
      <c r="K45" s="112" t="e">
        <f>VLOOKUP(D45,'Formulas L'!$A$3:$Y$40,25,FALSE)</f>
        <v>#N/A</v>
      </c>
      <c r="L45" s="123"/>
      <c r="M45" s="124"/>
      <c r="N45" s="125"/>
      <c r="O45" s="103"/>
      <c r="P45" s="126">
        <f>R45-L45</f>
        <v>0</v>
      </c>
      <c r="Q45" s="120"/>
      <c r="R45" s="127">
        <f>IF(ISERROR(((H45/36)*E45)*F45),0,((H45/36)*E45)*F45)</f>
        <v>0</v>
      </c>
      <c r="S45" s="48"/>
      <c r="T45" s="93"/>
      <c r="U45" s="128"/>
      <c r="V45" s="129">
        <f>IF(AND($M45=$B$57,$O45=$B$57),$L45+$N45,IF(AND($M45=$B$57,$Q45=$B$57),$L45+$P45,IF($M45=$B$57,$L45,IF($O45=$B$57,$N45,IF($Q45=$B$57,$P45,0)))))</f>
        <v>0</v>
      </c>
      <c r="W45" s="130"/>
      <c r="X45" s="128"/>
      <c r="Y45" s="131"/>
      <c r="Z45" s="130"/>
      <c r="AA45" s="128"/>
      <c r="AB45" s="131"/>
      <c r="AC45" s="130"/>
      <c r="AD45" s="128"/>
      <c r="AE45" s="131"/>
      <c r="AF45" s="130"/>
      <c r="AG45" s="132">
        <f t="shared" si="12"/>
        <v>0</v>
      </c>
      <c r="AH45" s="129">
        <f t="shared" si="13"/>
        <v>0</v>
      </c>
      <c r="AI45" s="133">
        <f t="shared" si="14"/>
        <v>0</v>
      </c>
      <c r="AJ45" s="128"/>
      <c r="AK45" s="131"/>
      <c r="AL45" s="130"/>
      <c r="AM45" s="128"/>
      <c r="AN45" s="131"/>
      <c r="AO45" s="130"/>
      <c r="AP45" s="128"/>
      <c r="AQ45" s="131"/>
      <c r="AR45" s="130"/>
      <c r="AS45" s="128"/>
      <c r="AT45" s="131"/>
      <c r="AU45" s="130"/>
      <c r="AV45" s="128"/>
      <c r="AW45" s="131"/>
      <c r="AX45" s="130"/>
      <c r="AY45" s="128"/>
      <c r="AZ45" s="129">
        <f>IF(AND($M45=$B$57,$O45=$B$57),$L45+$N45,IF(AND($M45=$B$57,$Q45=$B$57),$L45+$P45,IF($M45=$B$57,$L45,IF($O45=$B$57,$N45,IF($Q45=$B$57,$P45,0)))))</f>
        <v>0</v>
      </c>
      <c r="BA45" s="130"/>
      <c r="BB45" s="115">
        <f t="shared" si="33"/>
        <v>0</v>
      </c>
      <c r="BC45" s="116">
        <f t="shared" si="34"/>
        <v>0</v>
      </c>
      <c r="BD45" s="117">
        <f t="shared" si="35"/>
        <v>0</v>
      </c>
      <c r="BE45" s="128"/>
      <c r="BF45" s="131"/>
      <c r="BG45" s="130"/>
      <c r="BH45" s="128"/>
      <c r="BI45" s="131"/>
      <c r="BJ45" s="130"/>
      <c r="BK45" s="132">
        <f>IF($M45=$B$60,$L45,0)</f>
        <v>0</v>
      </c>
      <c r="BL45" s="129">
        <f>IF($O45=$B$60,$N45,0)</f>
        <v>0</v>
      </c>
      <c r="BM45" s="133">
        <f>IF($Q45=$B$60,$P45,0)</f>
        <v>0</v>
      </c>
      <c r="BN45" s="128"/>
      <c r="BO45" s="131"/>
      <c r="BP45" s="130"/>
      <c r="BQ45" s="128"/>
      <c r="BR45" s="131"/>
      <c r="BS45" s="130"/>
      <c r="BT45" s="128"/>
      <c r="BU45" s="131"/>
      <c r="BV45" s="130"/>
      <c r="BW45" s="128"/>
      <c r="BX45" s="131"/>
      <c r="BY45" s="134"/>
      <c r="BZ45" s="128"/>
      <c r="CA45" s="131"/>
      <c r="CB45" s="130"/>
    </row>
    <row r="46" spans="1:80" s="90" customFormat="1" ht="13.5" thickBot="1">
      <c r="A46" s="64"/>
      <c r="B46" s="98"/>
      <c r="C46" s="68"/>
      <c r="D46" s="68"/>
      <c r="E46" s="80"/>
      <c r="F46" s="135" t="s">
        <v>59</v>
      </c>
      <c r="G46" s="136"/>
      <c r="H46" s="137"/>
      <c r="I46" s="137"/>
      <c r="J46" s="137"/>
      <c r="K46" s="137"/>
      <c r="L46" s="138">
        <f>SUM(L16:L44)</f>
        <v>44.17767716535433</v>
      </c>
      <c r="M46" s="98"/>
      <c r="N46" s="138">
        <f>SUM(N16:N44)</f>
        <v>16.29946631671041</v>
      </c>
      <c r="O46" s="98"/>
      <c r="P46" s="138">
        <f>SUM(P16:P44)</f>
        <v>81.63877952755907</v>
      </c>
      <c r="Q46" s="139" t="s">
        <v>19</v>
      </c>
      <c r="R46" s="138">
        <f>SUM(R16:R44)</f>
        <v>142.11592300962383</v>
      </c>
      <c r="S46" s="48"/>
      <c r="T46" s="93"/>
      <c r="U46" s="140">
        <f aca="true" t="shared" si="68" ref="U46:CB46">SUM(U16:U45)</f>
        <v>44.17767716535433</v>
      </c>
      <c r="V46" s="141">
        <f t="shared" si="68"/>
        <v>16.29946631671041</v>
      </c>
      <c r="W46" s="142">
        <f t="shared" si="68"/>
        <v>81.63877952755907</v>
      </c>
      <c r="X46" s="140">
        <f t="shared" si="68"/>
        <v>0</v>
      </c>
      <c r="Y46" s="141">
        <f t="shared" si="68"/>
        <v>0</v>
      </c>
      <c r="Z46" s="142">
        <f t="shared" si="68"/>
        <v>0</v>
      </c>
      <c r="AA46" s="140">
        <f t="shared" si="68"/>
        <v>0</v>
      </c>
      <c r="AB46" s="141">
        <f t="shared" si="68"/>
        <v>0</v>
      </c>
      <c r="AC46" s="142">
        <f t="shared" si="68"/>
        <v>0</v>
      </c>
      <c r="AD46" s="140">
        <f t="shared" si="68"/>
        <v>0</v>
      </c>
      <c r="AE46" s="141">
        <f t="shared" si="68"/>
        <v>0</v>
      </c>
      <c r="AF46" s="142">
        <f t="shared" si="68"/>
        <v>0</v>
      </c>
      <c r="AG46" s="140">
        <f t="shared" si="68"/>
        <v>0</v>
      </c>
      <c r="AH46" s="141">
        <f t="shared" si="68"/>
        <v>0</v>
      </c>
      <c r="AI46" s="142">
        <f t="shared" si="68"/>
        <v>0</v>
      </c>
      <c r="AJ46" s="140">
        <f t="shared" si="68"/>
        <v>0</v>
      </c>
      <c r="AK46" s="141">
        <f t="shared" si="68"/>
        <v>0</v>
      </c>
      <c r="AL46" s="142">
        <f t="shared" si="68"/>
        <v>0</v>
      </c>
      <c r="AM46" s="140">
        <f t="shared" si="68"/>
        <v>0</v>
      </c>
      <c r="AN46" s="141">
        <f t="shared" si="68"/>
        <v>0</v>
      </c>
      <c r="AO46" s="142">
        <f t="shared" si="68"/>
        <v>0</v>
      </c>
      <c r="AP46" s="140">
        <f t="shared" si="68"/>
        <v>0</v>
      </c>
      <c r="AQ46" s="141">
        <f t="shared" si="68"/>
        <v>0</v>
      </c>
      <c r="AR46" s="142">
        <f t="shared" si="68"/>
        <v>0</v>
      </c>
      <c r="AS46" s="140">
        <f t="shared" si="68"/>
        <v>0</v>
      </c>
      <c r="AT46" s="141">
        <f t="shared" si="68"/>
        <v>0</v>
      </c>
      <c r="AU46" s="142">
        <f t="shared" si="68"/>
        <v>0</v>
      </c>
      <c r="AV46" s="140">
        <f t="shared" si="68"/>
        <v>0</v>
      </c>
      <c r="AW46" s="141">
        <f t="shared" si="68"/>
        <v>0</v>
      </c>
      <c r="AX46" s="142">
        <f t="shared" si="68"/>
        <v>0</v>
      </c>
      <c r="AY46" s="140">
        <f t="shared" si="68"/>
        <v>0</v>
      </c>
      <c r="AZ46" s="141">
        <f t="shared" si="68"/>
        <v>0</v>
      </c>
      <c r="BA46" s="142">
        <f t="shared" si="68"/>
        <v>0</v>
      </c>
      <c r="BB46" s="140">
        <f t="shared" si="68"/>
        <v>0</v>
      </c>
      <c r="BC46" s="141">
        <f t="shared" si="68"/>
        <v>0</v>
      </c>
      <c r="BD46" s="142">
        <f t="shared" si="68"/>
        <v>0</v>
      </c>
      <c r="BE46" s="140">
        <f t="shared" si="68"/>
        <v>0</v>
      </c>
      <c r="BF46" s="141">
        <f t="shared" si="68"/>
        <v>0</v>
      </c>
      <c r="BG46" s="142">
        <f t="shared" si="68"/>
        <v>0</v>
      </c>
      <c r="BH46" s="140">
        <f t="shared" si="68"/>
        <v>0</v>
      </c>
      <c r="BI46" s="141">
        <f t="shared" si="68"/>
        <v>0</v>
      </c>
      <c r="BJ46" s="142">
        <f t="shared" si="68"/>
        <v>0</v>
      </c>
      <c r="BK46" s="140">
        <f t="shared" si="68"/>
        <v>0</v>
      </c>
      <c r="BL46" s="141">
        <f t="shared" si="68"/>
        <v>0</v>
      </c>
      <c r="BM46" s="142">
        <f t="shared" si="68"/>
        <v>0</v>
      </c>
      <c r="BN46" s="140">
        <f t="shared" si="68"/>
        <v>0</v>
      </c>
      <c r="BO46" s="141">
        <f t="shared" si="68"/>
        <v>0</v>
      </c>
      <c r="BP46" s="142">
        <f t="shared" si="68"/>
        <v>0</v>
      </c>
      <c r="BQ46" s="140">
        <f t="shared" si="68"/>
        <v>0</v>
      </c>
      <c r="BR46" s="141">
        <f t="shared" si="68"/>
        <v>0</v>
      </c>
      <c r="BS46" s="142">
        <f t="shared" si="68"/>
        <v>0</v>
      </c>
      <c r="BT46" s="140">
        <f t="shared" si="68"/>
        <v>0</v>
      </c>
      <c r="BU46" s="141">
        <f t="shared" si="68"/>
        <v>0</v>
      </c>
      <c r="BV46" s="142">
        <f t="shared" si="68"/>
        <v>0</v>
      </c>
      <c r="BW46" s="140">
        <f t="shared" si="68"/>
        <v>0</v>
      </c>
      <c r="BX46" s="141">
        <f t="shared" si="68"/>
        <v>0</v>
      </c>
      <c r="BY46" s="143">
        <f t="shared" si="68"/>
        <v>0</v>
      </c>
      <c r="BZ46" s="140">
        <f t="shared" si="68"/>
        <v>0</v>
      </c>
      <c r="CA46" s="141">
        <f t="shared" si="68"/>
        <v>0</v>
      </c>
      <c r="CB46" s="142">
        <f t="shared" si="68"/>
        <v>0</v>
      </c>
    </row>
    <row r="47" spans="1:80" ht="4.5" customHeight="1" thickBot="1">
      <c r="A47" s="64"/>
      <c r="B47" s="98"/>
      <c r="C47" s="68"/>
      <c r="D47" s="68"/>
      <c r="E47" s="80"/>
      <c r="F47" s="68"/>
      <c r="G47" s="70"/>
      <c r="H47" s="76"/>
      <c r="I47" s="76"/>
      <c r="J47" s="76"/>
      <c r="K47" s="76"/>
      <c r="L47" s="144"/>
      <c r="M47" s="98"/>
      <c r="N47" s="98"/>
      <c r="O47" s="98"/>
      <c r="P47" s="145"/>
      <c r="Q47" s="98"/>
      <c r="R47" s="144"/>
      <c r="U47" s="146">
        <v>1</v>
      </c>
      <c r="V47" s="147">
        <f>SUM(U46:W46)*(1+M49)</f>
        <v>156.32751531058622</v>
      </c>
      <c r="W47" s="148"/>
      <c r="X47" s="146">
        <v>2</v>
      </c>
      <c r="Y47" s="149">
        <f>SUM(X46:Z46)*(1+M49)</f>
        <v>0</v>
      </c>
      <c r="Z47" s="148"/>
      <c r="AA47" s="146">
        <v>3</v>
      </c>
      <c r="AB47" s="149">
        <f>SUM(AA46:AC46)*(1+M49)</f>
        <v>0</v>
      </c>
      <c r="AC47" s="148"/>
      <c r="AD47" s="146">
        <v>4</v>
      </c>
      <c r="AE47" s="149">
        <f>SUM(AD46:AF46)*(1+M49)</f>
        <v>0</v>
      </c>
      <c r="AF47" s="148"/>
      <c r="AG47" s="146">
        <v>5</v>
      </c>
      <c r="AH47" s="149">
        <f>SUM(AG46:AI46)*(1+M49)</f>
        <v>0</v>
      </c>
      <c r="AI47" s="148"/>
      <c r="AJ47" s="146">
        <v>6</v>
      </c>
      <c r="AK47" s="149">
        <f>SUM(AJ46:AL46)*(1+M49)</f>
        <v>0</v>
      </c>
      <c r="AL47" s="148"/>
      <c r="AM47" s="146">
        <v>7</v>
      </c>
      <c r="AN47" s="149">
        <f>SUM(AM46:AO46)*(1+M49)</f>
        <v>0</v>
      </c>
      <c r="AO47" s="148"/>
      <c r="AP47" s="146">
        <v>8</v>
      </c>
      <c r="AQ47" s="149">
        <f>SUM(AP46:AR46)*(1+$M$49)</f>
        <v>0</v>
      </c>
      <c r="AR47" s="148"/>
      <c r="AS47" s="146">
        <v>9</v>
      </c>
      <c r="AT47" s="149">
        <f>SUM(AS46:AU46)*(1+M49)</f>
        <v>0</v>
      </c>
      <c r="AU47" s="148"/>
      <c r="AV47" s="146">
        <v>10</v>
      </c>
      <c r="AW47" s="149">
        <f>SUM(AV46:AX46)*(1+M49)</f>
        <v>0</v>
      </c>
      <c r="AX47" s="148"/>
      <c r="AY47" s="146">
        <v>11</v>
      </c>
      <c r="AZ47" s="147">
        <f>SUM(AY46:BA46)*(1+M49)</f>
        <v>0</v>
      </c>
      <c r="BA47" s="148"/>
      <c r="BB47" s="146">
        <v>12</v>
      </c>
      <c r="BC47" s="149">
        <f>SUM(BB46:BD46)*(1+M49)</f>
        <v>0</v>
      </c>
      <c r="BD47" s="148"/>
      <c r="BE47" s="146">
        <v>13</v>
      </c>
      <c r="BF47" s="149">
        <f>SUM(BE46:BG46)*(1+M49)</f>
        <v>0</v>
      </c>
      <c r="BG47" s="148"/>
      <c r="BH47" s="146">
        <v>14</v>
      </c>
      <c r="BI47" s="149">
        <f>SUM(BH46:BJ46)*(1+M49)</f>
        <v>0</v>
      </c>
      <c r="BJ47" s="148"/>
      <c r="BK47" s="146">
        <v>15</v>
      </c>
      <c r="BL47" s="149">
        <f>SUM(BK46:BM46)*(1+M49)</f>
        <v>0</v>
      </c>
      <c r="BM47" s="148"/>
      <c r="BN47" s="146">
        <v>16</v>
      </c>
      <c r="BO47" s="149">
        <f>SUM(BN46:BP46)*(1+M49)</f>
        <v>0</v>
      </c>
      <c r="BP47" s="148"/>
      <c r="BQ47" s="146">
        <v>17</v>
      </c>
      <c r="BR47" s="149">
        <f>SUM(BQ46:BS46)*(1+M49)</f>
        <v>0</v>
      </c>
      <c r="BS47" s="148"/>
      <c r="BT47" s="146">
        <v>18</v>
      </c>
      <c r="BU47" s="149">
        <f>SUM(BT46:BV46)*(1+M49)</f>
        <v>0</v>
      </c>
      <c r="BV47" s="148"/>
      <c r="BW47" s="146">
        <v>19</v>
      </c>
      <c r="BX47" s="149">
        <f>SUM(BW46:BY46)*(1+M49)</f>
        <v>0</v>
      </c>
      <c r="BY47" s="148"/>
      <c r="BZ47" s="146">
        <v>20</v>
      </c>
      <c r="CA47" s="149">
        <f>SUM(BZ46:CB46)*(1+M49)</f>
        <v>0</v>
      </c>
      <c r="CB47" s="148"/>
    </row>
    <row r="48" spans="1:19" s="155" customFormat="1" ht="13.5" customHeight="1">
      <c r="A48" s="150"/>
      <c r="B48" s="151"/>
      <c r="C48" s="150"/>
      <c r="D48" s="150"/>
      <c r="E48" s="152"/>
      <c r="F48" s="150"/>
      <c r="G48" s="153"/>
      <c r="H48" s="169"/>
      <c r="I48" s="169"/>
      <c r="J48" s="169"/>
      <c r="K48" s="169"/>
      <c r="L48" s="222"/>
      <c r="M48" s="223"/>
      <c r="N48" s="223"/>
      <c r="O48" s="224">
        <f>R46</f>
        <v>142.11592300962383</v>
      </c>
      <c r="P48" s="151" t="s">
        <v>87</v>
      </c>
      <c r="R48" s="154"/>
      <c r="S48" s="156"/>
    </row>
    <row r="49" spans="1:21" s="155" customFormat="1" ht="12.75">
      <c r="A49" s="150"/>
      <c r="B49" s="151"/>
      <c r="C49" s="150"/>
      <c r="D49" s="150"/>
      <c r="E49" s="152"/>
      <c r="F49" s="150"/>
      <c r="G49" s="157"/>
      <c r="H49" s="225" t="s">
        <v>22</v>
      </c>
      <c r="I49" s="226"/>
      <c r="J49" s="226"/>
      <c r="K49" s="226"/>
      <c r="L49" s="227"/>
      <c r="M49" s="228">
        <v>0.1</v>
      </c>
      <c r="N49" s="229"/>
      <c r="O49" s="224">
        <f>O48*M49</f>
        <v>14.211592300962383</v>
      </c>
      <c r="P49" s="151" t="s">
        <v>88</v>
      </c>
      <c r="R49" s="154"/>
      <c r="S49" s="156"/>
      <c r="U49" s="158"/>
    </row>
    <row r="50" spans="1:19" s="155" customFormat="1" ht="5.25" customHeight="1" thickBot="1">
      <c r="A50" s="150"/>
      <c r="B50" s="151"/>
      <c r="C50" s="150"/>
      <c r="D50" s="150"/>
      <c r="E50" s="152"/>
      <c r="F50" s="150"/>
      <c r="G50" s="153"/>
      <c r="H50" s="169"/>
      <c r="I50" s="169"/>
      <c r="J50" s="169"/>
      <c r="K50" s="169"/>
      <c r="L50" s="230"/>
      <c r="M50" s="231"/>
      <c r="N50" s="231"/>
      <c r="O50" s="232"/>
      <c r="P50" s="159"/>
      <c r="R50" s="154"/>
      <c r="S50" s="156"/>
    </row>
    <row r="51" spans="1:19" s="155" customFormat="1" ht="13.5" thickBot="1">
      <c r="A51" s="150"/>
      <c r="B51" s="150"/>
      <c r="C51" s="150"/>
      <c r="D51" s="150"/>
      <c r="E51" s="152"/>
      <c r="F51" s="150"/>
      <c r="G51" s="153"/>
      <c r="H51" s="169"/>
      <c r="I51" s="169"/>
      <c r="J51" s="169"/>
      <c r="K51" s="169"/>
      <c r="L51" s="222"/>
      <c r="M51" s="223"/>
      <c r="N51" s="223"/>
      <c r="O51" s="233">
        <f>SUM(O48:O49)</f>
        <v>156.32751531058622</v>
      </c>
      <c r="P51" s="151" t="s">
        <v>89</v>
      </c>
      <c r="R51" s="154"/>
      <c r="S51" s="156"/>
    </row>
    <row r="52" spans="1:19" s="155" customFormat="1" ht="12.75">
      <c r="A52" s="150"/>
      <c r="B52" s="150"/>
      <c r="C52" s="150"/>
      <c r="D52" s="150"/>
      <c r="E52" s="152"/>
      <c r="F52" s="150"/>
      <c r="G52" s="153"/>
      <c r="H52" s="154"/>
      <c r="I52" s="154"/>
      <c r="J52" s="154"/>
      <c r="K52" s="154"/>
      <c r="L52" s="150"/>
      <c r="M52" s="151"/>
      <c r="N52" s="151"/>
      <c r="O52" s="189"/>
      <c r="P52" s="151"/>
      <c r="R52" s="154"/>
      <c r="S52" s="156"/>
    </row>
    <row r="53" spans="1:19" s="155" customFormat="1" ht="12.75">
      <c r="A53" s="261" t="s">
        <v>74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3"/>
      <c r="Q53" s="190" t="s">
        <v>75</v>
      </c>
      <c r="R53" s="154"/>
      <c r="S53" s="156"/>
    </row>
    <row r="54" spans="1:80" s="156" customFormat="1" ht="12.75" customHeight="1">
      <c r="A54" s="160"/>
      <c r="B54" s="161" t="s">
        <v>64</v>
      </c>
      <c r="C54" s="162" t="s">
        <v>19</v>
      </c>
      <c r="D54" s="150"/>
      <c r="E54" s="152"/>
      <c r="F54" s="191"/>
      <c r="G54" s="192"/>
      <c r="H54" s="193" t="s">
        <v>76</v>
      </c>
      <c r="I54" s="194"/>
      <c r="J54" s="194"/>
      <c r="K54" s="194"/>
      <c r="L54" s="193" t="s">
        <v>77</v>
      </c>
      <c r="M54" s="195" t="s">
        <v>78</v>
      </c>
      <c r="N54" s="196"/>
      <c r="O54" s="195" t="s">
        <v>78</v>
      </c>
      <c r="P54" s="197"/>
      <c r="Q54" s="210">
        <v>10000</v>
      </c>
      <c r="R54" s="154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</row>
    <row r="55" spans="1:80" s="156" customFormat="1" ht="12.75">
      <c r="A55" s="163"/>
      <c r="B55" s="217" t="s">
        <v>65</v>
      </c>
      <c r="C55" s="164" t="s">
        <v>36</v>
      </c>
      <c r="D55" s="163"/>
      <c r="E55" s="152"/>
      <c r="F55" s="198"/>
      <c r="G55" s="199"/>
      <c r="H55" s="200" t="s">
        <v>79</v>
      </c>
      <c r="I55" s="201"/>
      <c r="J55" s="201"/>
      <c r="K55" s="201"/>
      <c r="L55" s="200"/>
      <c r="M55" s="202" t="s">
        <v>80</v>
      </c>
      <c r="N55" s="203"/>
      <c r="O55" s="202" t="s">
        <v>90</v>
      </c>
      <c r="P55" s="204"/>
      <c r="Q55" s="205" t="s">
        <v>81</v>
      </c>
      <c r="R55" s="16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</row>
    <row r="56" spans="1:80" s="156" customFormat="1" ht="18" customHeight="1">
      <c r="A56" s="216">
        <v>1</v>
      </c>
      <c r="B56" s="219" t="s">
        <v>91</v>
      </c>
      <c r="C56" s="236">
        <f>V47</f>
        <v>156.32751531058622</v>
      </c>
      <c r="D56" s="237"/>
      <c r="E56" s="237"/>
      <c r="F56" s="238"/>
      <c r="G56" s="239"/>
      <c r="H56" s="240">
        <f>5000/0.91</f>
        <v>5494.505494505494</v>
      </c>
      <c r="I56" s="241"/>
      <c r="J56" s="241"/>
      <c r="K56" s="241"/>
      <c r="L56" s="242"/>
      <c r="M56" s="243">
        <f>IF(ISERROR(L56/H56)," ",(L56/H56))</f>
        <v>0</v>
      </c>
      <c r="N56" s="244"/>
      <c r="O56" s="245">
        <f>IF(ISERROR(C56*M56)," ",(C56*M56))</f>
        <v>0</v>
      </c>
      <c r="P56" s="206"/>
      <c r="Q56" s="207">
        <f>IF(ISERROR(($Q$54*C56)/H56)," ",(($Q$54*C56)/H56))</f>
        <v>284.51607786526694</v>
      </c>
      <c r="R56" s="16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</row>
    <row r="57" spans="1:80" s="156" customFormat="1" ht="18" customHeight="1">
      <c r="A57" s="216">
        <v>2</v>
      </c>
      <c r="B57" s="219"/>
      <c r="C57" s="236">
        <f>Y47</f>
        <v>0</v>
      </c>
      <c r="D57" s="237"/>
      <c r="E57" s="237"/>
      <c r="F57" s="246"/>
      <c r="G57" s="247"/>
      <c r="H57" s="240"/>
      <c r="I57" s="241"/>
      <c r="J57" s="241"/>
      <c r="K57" s="241"/>
      <c r="L57" s="242"/>
      <c r="M57" s="243" t="str">
        <f>IF(ISERROR(L57/H57)," ",(L57/H57))</f>
        <v> </v>
      </c>
      <c r="N57" s="248"/>
      <c r="O57" s="249" t="str">
        <f aca="true" t="shared" si="69" ref="O57:O65">IF(ISERROR(C57*M57)," ",(C57*M57))</f>
        <v> </v>
      </c>
      <c r="P57" s="208"/>
      <c r="Q57" s="207" t="str">
        <f aca="true" t="shared" si="70" ref="Q57:Q65">IF(ISERROR(($Q$54*C57)/H57)," ",(($Q$54*C57)/H57))</f>
        <v> </v>
      </c>
      <c r="R57" s="16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</row>
    <row r="58" spans="1:80" s="156" customFormat="1" ht="18" customHeight="1" hidden="1">
      <c r="A58" s="166">
        <v>3</v>
      </c>
      <c r="B58" s="218"/>
      <c r="C58" s="250">
        <f>AB47</f>
        <v>0</v>
      </c>
      <c r="D58" s="237"/>
      <c r="E58" s="237"/>
      <c r="F58" s="246"/>
      <c r="G58" s="247"/>
      <c r="H58" s="240"/>
      <c r="I58" s="241"/>
      <c r="J58" s="241"/>
      <c r="K58" s="241"/>
      <c r="L58" s="242"/>
      <c r="M58" s="243" t="str">
        <f aca="true" t="shared" si="71" ref="M58:M65">IF(ISERROR(L58/H58)," ",(L58/H58))</f>
        <v> </v>
      </c>
      <c r="N58" s="248"/>
      <c r="O58" s="249" t="str">
        <f t="shared" si="69"/>
        <v> </v>
      </c>
      <c r="P58" s="208"/>
      <c r="Q58" s="207" t="str">
        <f t="shared" si="70"/>
        <v> </v>
      </c>
      <c r="R58" s="16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</row>
    <row r="59" spans="1:80" s="156" customFormat="1" ht="18" customHeight="1" hidden="1">
      <c r="A59" s="166">
        <v>4</v>
      </c>
      <c r="B59" s="167"/>
      <c r="C59" s="250">
        <f>AE47</f>
        <v>0</v>
      </c>
      <c r="D59" s="237"/>
      <c r="E59" s="237"/>
      <c r="F59" s="246"/>
      <c r="G59" s="247"/>
      <c r="H59" s="240"/>
      <c r="I59" s="241"/>
      <c r="J59" s="241"/>
      <c r="K59" s="241"/>
      <c r="L59" s="242"/>
      <c r="M59" s="243" t="str">
        <f t="shared" si="71"/>
        <v> </v>
      </c>
      <c r="N59" s="248"/>
      <c r="O59" s="249" t="str">
        <f t="shared" si="69"/>
        <v> </v>
      </c>
      <c r="P59" s="208"/>
      <c r="Q59" s="207" t="str">
        <f t="shared" si="70"/>
        <v> </v>
      </c>
      <c r="R59" s="16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</row>
    <row r="60" spans="1:80" s="156" customFormat="1" ht="18" customHeight="1" hidden="1">
      <c r="A60" s="166">
        <v>5</v>
      </c>
      <c r="B60" s="167"/>
      <c r="C60" s="250">
        <f>AH47</f>
        <v>0</v>
      </c>
      <c r="D60" s="237"/>
      <c r="E60" s="237"/>
      <c r="F60" s="246"/>
      <c r="G60" s="247"/>
      <c r="H60" s="240"/>
      <c r="I60" s="241"/>
      <c r="J60" s="241"/>
      <c r="K60" s="241"/>
      <c r="L60" s="242"/>
      <c r="M60" s="243" t="str">
        <f t="shared" si="71"/>
        <v> </v>
      </c>
      <c r="N60" s="248"/>
      <c r="O60" s="249" t="str">
        <f t="shared" si="69"/>
        <v> </v>
      </c>
      <c r="P60" s="208"/>
      <c r="Q60" s="207" t="str">
        <f t="shared" si="70"/>
        <v> </v>
      </c>
      <c r="R60" s="16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</row>
    <row r="61" spans="1:80" s="156" customFormat="1" ht="18" customHeight="1" hidden="1">
      <c r="A61" s="166">
        <v>6</v>
      </c>
      <c r="B61" s="167"/>
      <c r="C61" s="250">
        <f>AK47</f>
        <v>0</v>
      </c>
      <c r="D61" s="237"/>
      <c r="E61" s="237"/>
      <c r="F61" s="246"/>
      <c r="G61" s="247"/>
      <c r="H61" s="240"/>
      <c r="I61" s="241"/>
      <c r="J61" s="241"/>
      <c r="K61" s="241"/>
      <c r="L61" s="242"/>
      <c r="M61" s="243" t="str">
        <f t="shared" si="71"/>
        <v> </v>
      </c>
      <c r="N61" s="248"/>
      <c r="O61" s="249" t="str">
        <f t="shared" si="69"/>
        <v> </v>
      </c>
      <c r="P61" s="208"/>
      <c r="Q61" s="207" t="str">
        <f t="shared" si="70"/>
        <v> </v>
      </c>
      <c r="R61" s="16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</row>
    <row r="62" spans="1:80" s="156" customFormat="1" ht="18" customHeight="1" hidden="1">
      <c r="A62" s="166">
        <v>7</v>
      </c>
      <c r="B62" s="167"/>
      <c r="C62" s="250">
        <f>AN47</f>
        <v>0</v>
      </c>
      <c r="D62" s="237"/>
      <c r="E62" s="237"/>
      <c r="F62" s="246"/>
      <c r="G62" s="247"/>
      <c r="H62" s="240"/>
      <c r="I62" s="241"/>
      <c r="J62" s="241"/>
      <c r="K62" s="241"/>
      <c r="L62" s="242"/>
      <c r="M62" s="243" t="str">
        <f t="shared" si="71"/>
        <v> </v>
      </c>
      <c r="N62" s="248"/>
      <c r="O62" s="249" t="str">
        <f t="shared" si="69"/>
        <v> </v>
      </c>
      <c r="P62" s="208"/>
      <c r="Q62" s="207" t="str">
        <f t="shared" si="70"/>
        <v> </v>
      </c>
      <c r="R62" s="16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</row>
    <row r="63" spans="1:80" s="156" customFormat="1" ht="18" customHeight="1" hidden="1">
      <c r="A63" s="166">
        <v>8</v>
      </c>
      <c r="B63" s="167"/>
      <c r="C63" s="250">
        <f>AQ47</f>
        <v>0</v>
      </c>
      <c r="D63" s="237"/>
      <c r="E63" s="237"/>
      <c r="F63" s="246"/>
      <c r="G63" s="247"/>
      <c r="H63" s="240"/>
      <c r="I63" s="241"/>
      <c r="J63" s="241"/>
      <c r="K63" s="241"/>
      <c r="L63" s="242"/>
      <c r="M63" s="243" t="str">
        <f t="shared" si="71"/>
        <v> </v>
      </c>
      <c r="N63" s="248"/>
      <c r="O63" s="249" t="str">
        <f t="shared" si="69"/>
        <v> </v>
      </c>
      <c r="P63" s="208"/>
      <c r="Q63" s="207" t="str">
        <f t="shared" si="70"/>
        <v> </v>
      </c>
      <c r="R63" s="16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</row>
    <row r="64" spans="1:80" s="156" customFormat="1" ht="18" customHeight="1" hidden="1">
      <c r="A64" s="166">
        <v>9</v>
      </c>
      <c r="B64" s="167"/>
      <c r="C64" s="250">
        <f>AT47</f>
        <v>0</v>
      </c>
      <c r="D64" s="237"/>
      <c r="E64" s="237"/>
      <c r="F64" s="246"/>
      <c r="G64" s="247"/>
      <c r="H64" s="240"/>
      <c r="I64" s="241"/>
      <c r="J64" s="241"/>
      <c r="K64" s="241"/>
      <c r="L64" s="242"/>
      <c r="M64" s="243" t="str">
        <f t="shared" si="71"/>
        <v> </v>
      </c>
      <c r="N64" s="248"/>
      <c r="O64" s="249" t="str">
        <f t="shared" si="69"/>
        <v> </v>
      </c>
      <c r="P64" s="208"/>
      <c r="Q64" s="207" t="str">
        <f t="shared" si="70"/>
        <v> </v>
      </c>
      <c r="R64" s="16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</row>
    <row r="65" spans="1:80" s="156" customFormat="1" ht="18" customHeight="1" hidden="1">
      <c r="A65" s="166">
        <v>10</v>
      </c>
      <c r="B65" s="167"/>
      <c r="C65" s="250">
        <f>AW47</f>
        <v>0</v>
      </c>
      <c r="D65" s="237"/>
      <c r="E65" s="237"/>
      <c r="F65" s="246"/>
      <c r="G65" s="247"/>
      <c r="H65" s="240"/>
      <c r="I65" s="241"/>
      <c r="J65" s="241"/>
      <c r="K65" s="241"/>
      <c r="L65" s="242"/>
      <c r="M65" s="243" t="str">
        <f t="shared" si="71"/>
        <v> </v>
      </c>
      <c r="N65" s="248"/>
      <c r="O65" s="249" t="str">
        <f t="shared" si="69"/>
        <v> </v>
      </c>
      <c r="P65" s="208"/>
      <c r="Q65" s="207" t="str">
        <f t="shared" si="70"/>
        <v> </v>
      </c>
      <c r="R65" s="16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</row>
    <row r="66" spans="1:80" s="156" customFormat="1" ht="18" customHeight="1" hidden="1">
      <c r="A66" s="166">
        <v>11</v>
      </c>
      <c r="B66" s="167"/>
      <c r="C66" s="250">
        <f>AZ47</f>
        <v>0</v>
      </c>
      <c r="D66" s="237"/>
      <c r="E66" s="237"/>
      <c r="F66" s="246"/>
      <c r="G66" s="247"/>
      <c r="H66" s="240"/>
      <c r="I66" s="241"/>
      <c r="J66" s="241"/>
      <c r="K66" s="241"/>
      <c r="L66" s="242"/>
      <c r="M66" s="243" t="str">
        <f aca="true" t="shared" si="72" ref="M66:M75">IF(ISERROR(L66/H66)," ",(L66/H66))</f>
        <v> </v>
      </c>
      <c r="N66" s="248"/>
      <c r="O66" s="249" t="str">
        <f aca="true" t="shared" si="73" ref="O66:O75">IF(ISERROR(C66*M66)," ",(C66*M66))</f>
        <v> </v>
      </c>
      <c r="P66" s="208"/>
      <c r="Q66" s="207" t="str">
        <f aca="true" t="shared" si="74" ref="Q66:Q75">IF(ISERROR(($Q$54*C66)/H66)," ",(($Q$54*C66)/H66))</f>
        <v> </v>
      </c>
      <c r="R66" s="16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</row>
    <row r="67" spans="1:80" s="156" customFormat="1" ht="18" customHeight="1" hidden="1">
      <c r="A67" s="166">
        <v>12</v>
      </c>
      <c r="B67" s="167"/>
      <c r="C67" s="250">
        <f>BC47</f>
        <v>0</v>
      </c>
      <c r="D67" s="237"/>
      <c r="E67" s="237"/>
      <c r="F67" s="246"/>
      <c r="G67" s="247"/>
      <c r="H67" s="240"/>
      <c r="I67" s="241"/>
      <c r="J67" s="241"/>
      <c r="K67" s="241"/>
      <c r="L67" s="242"/>
      <c r="M67" s="243" t="str">
        <f t="shared" si="72"/>
        <v> </v>
      </c>
      <c r="N67" s="248"/>
      <c r="O67" s="249" t="str">
        <f t="shared" si="73"/>
        <v> </v>
      </c>
      <c r="P67" s="208"/>
      <c r="Q67" s="207" t="str">
        <f t="shared" si="74"/>
        <v> </v>
      </c>
      <c r="R67" s="16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</row>
    <row r="68" spans="1:80" s="156" customFormat="1" ht="18" customHeight="1" hidden="1">
      <c r="A68" s="166">
        <v>13</v>
      </c>
      <c r="B68" s="167"/>
      <c r="C68" s="250">
        <f>BF47</f>
        <v>0</v>
      </c>
      <c r="D68" s="237"/>
      <c r="E68" s="237"/>
      <c r="F68" s="246"/>
      <c r="G68" s="247"/>
      <c r="H68" s="240"/>
      <c r="I68" s="241"/>
      <c r="J68" s="241"/>
      <c r="K68" s="241"/>
      <c r="L68" s="242"/>
      <c r="M68" s="243" t="str">
        <f t="shared" si="72"/>
        <v> </v>
      </c>
      <c r="N68" s="248"/>
      <c r="O68" s="249" t="str">
        <f t="shared" si="73"/>
        <v> </v>
      </c>
      <c r="P68" s="208"/>
      <c r="Q68" s="207" t="str">
        <f t="shared" si="74"/>
        <v> </v>
      </c>
      <c r="R68" s="16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</row>
    <row r="69" spans="1:80" s="156" customFormat="1" ht="18" customHeight="1" hidden="1">
      <c r="A69" s="166">
        <v>14</v>
      </c>
      <c r="B69" s="167"/>
      <c r="C69" s="250">
        <f>BI47</f>
        <v>0</v>
      </c>
      <c r="D69" s="237"/>
      <c r="E69" s="237"/>
      <c r="F69" s="246"/>
      <c r="G69" s="247"/>
      <c r="H69" s="240"/>
      <c r="I69" s="241"/>
      <c r="J69" s="241"/>
      <c r="K69" s="241"/>
      <c r="L69" s="242"/>
      <c r="M69" s="243" t="str">
        <f t="shared" si="72"/>
        <v> </v>
      </c>
      <c r="N69" s="248"/>
      <c r="O69" s="249" t="str">
        <f t="shared" si="73"/>
        <v> </v>
      </c>
      <c r="P69" s="208"/>
      <c r="Q69" s="207" t="str">
        <f t="shared" si="74"/>
        <v> </v>
      </c>
      <c r="R69" s="16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</row>
    <row r="70" spans="1:80" s="156" customFormat="1" ht="18" customHeight="1" hidden="1">
      <c r="A70" s="166">
        <v>15</v>
      </c>
      <c r="B70" s="167"/>
      <c r="C70" s="250">
        <f>BL47</f>
        <v>0</v>
      </c>
      <c r="D70" s="237"/>
      <c r="E70" s="237"/>
      <c r="F70" s="246"/>
      <c r="G70" s="247"/>
      <c r="H70" s="240"/>
      <c r="I70" s="241"/>
      <c r="J70" s="241"/>
      <c r="K70" s="241"/>
      <c r="L70" s="242"/>
      <c r="M70" s="243" t="str">
        <f t="shared" si="72"/>
        <v> </v>
      </c>
      <c r="N70" s="248"/>
      <c r="O70" s="249" t="str">
        <f t="shared" si="73"/>
        <v> </v>
      </c>
      <c r="P70" s="208"/>
      <c r="Q70" s="207" t="str">
        <f t="shared" si="74"/>
        <v> </v>
      </c>
      <c r="R70" s="16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</row>
    <row r="71" spans="1:80" s="156" customFormat="1" ht="18" customHeight="1" hidden="1">
      <c r="A71" s="166">
        <v>16</v>
      </c>
      <c r="B71" s="167"/>
      <c r="C71" s="250">
        <f>BO47</f>
        <v>0</v>
      </c>
      <c r="D71" s="237"/>
      <c r="E71" s="237"/>
      <c r="F71" s="246"/>
      <c r="G71" s="247"/>
      <c r="H71" s="240"/>
      <c r="I71" s="241"/>
      <c r="J71" s="241"/>
      <c r="K71" s="241"/>
      <c r="L71" s="242"/>
      <c r="M71" s="243" t="str">
        <f t="shared" si="72"/>
        <v> </v>
      </c>
      <c r="N71" s="248"/>
      <c r="O71" s="249" t="str">
        <f t="shared" si="73"/>
        <v> </v>
      </c>
      <c r="P71" s="208"/>
      <c r="Q71" s="207" t="str">
        <f t="shared" si="74"/>
        <v> </v>
      </c>
      <c r="R71" s="16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</row>
    <row r="72" spans="1:80" s="156" customFormat="1" ht="18" customHeight="1" hidden="1">
      <c r="A72" s="166">
        <v>17</v>
      </c>
      <c r="B72" s="167"/>
      <c r="C72" s="250">
        <f>BR47</f>
        <v>0</v>
      </c>
      <c r="D72" s="237"/>
      <c r="E72" s="237"/>
      <c r="F72" s="246"/>
      <c r="G72" s="247"/>
      <c r="H72" s="240"/>
      <c r="I72" s="241"/>
      <c r="J72" s="241"/>
      <c r="K72" s="241"/>
      <c r="L72" s="242"/>
      <c r="M72" s="243" t="str">
        <f t="shared" si="72"/>
        <v> </v>
      </c>
      <c r="N72" s="248"/>
      <c r="O72" s="249" t="str">
        <f t="shared" si="73"/>
        <v> </v>
      </c>
      <c r="P72" s="208"/>
      <c r="Q72" s="207" t="str">
        <f t="shared" si="74"/>
        <v> </v>
      </c>
      <c r="R72" s="16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</row>
    <row r="73" spans="1:80" s="156" customFormat="1" ht="18" customHeight="1" hidden="1">
      <c r="A73" s="166">
        <v>18</v>
      </c>
      <c r="B73" s="167"/>
      <c r="C73" s="250">
        <f>BU47</f>
        <v>0</v>
      </c>
      <c r="D73" s="237"/>
      <c r="E73" s="237"/>
      <c r="F73" s="246"/>
      <c r="G73" s="247"/>
      <c r="H73" s="240"/>
      <c r="I73" s="241"/>
      <c r="J73" s="241"/>
      <c r="K73" s="241"/>
      <c r="L73" s="242"/>
      <c r="M73" s="243" t="str">
        <f t="shared" si="72"/>
        <v> </v>
      </c>
      <c r="N73" s="248"/>
      <c r="O73" s="249" t="str">
        <f t="shared" si="73"/>
        <v> </v>
      </c>
      <c r="P73" s="208"/>
      <c r="Q73" s="207" t="str">
        <f t="shared" si="74"/>
        <v> </v>
      </c>
      <c r="R73" s="16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</row>
    <row r="74" spans="1:80" s="156" customFormat="1" ht="18" customHeight="1" hidden="1">
      <c r="A74" s="166">
        <v>19</v>
      </c>
      <c r="B74" s="167"/>
      <c r="C74" s="250">
        <f>BX47</f>
        <v>0</v>
      </c>
      <c r="D74" s="237"/>
      <c r="E74" s="237"/>
      <c r="F74" s="246"/>
      <c r="G74" s="247"/>
      <c r="H74" s="240"/>
      <c r="I74" s="241"/>
      <c r="J74" s="241"/>
      <c r="K74" s="241"/>
      <c r="L74" s="242"/>
      <c r="M74" s="243" t="str">
        <f t="shared" si="72"/>
        <v> </v>
      </c>
      <c r="N74" s="248"/>
      <c r="O74" s="249" t="str">
        <f t="shared" si="73"/>
        <v> </v>
      </c>
      <c r="P74" s="208"/>
      <c r="Q74" s="207" t="str">
        <f t="shared" si="74"/>
        <v> </v>
      </c>
      <c r="R74" s="16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</row>
    <row r="75" spans="1:80" s="156" customFormat="1" ht="18" customHeight="1" hidden="1">
      <c r="A75" s="166">
        <v>20</v>
      </c>
      <c r="B75" s="167"/>
      <c r="C75" s="250">
        <f>CA47</f>
        <v>0</v>
      </c>
      <c r="D75" s="237"/>
      <c r="E75" s="237"/>
      <c r="F75" s="246"/>
      <c r="G75" s="247"/>
      <c r="H75" s="240"/>
      <c r="I75" s="241"/>
      <c r="J75" s="241"/>
      <c r="K75" s="241"/>
      <c r="L75" s="242"/>
      <c r="M75" s="243" t="str">
        <f t="shared" si="72"/>
        <v> </v>
      </c>
      <c r="N75" s="248"/>
      <c r="O75" s="249" t="str">
        <f t="shared" si="73"/>
        <v> </v>
      </c>
      <c r="P75" s="208"/>
      <c r="Q75" s="207" t="str">
        <f t="shared" si="74"/>
        <v> </v>
      </c>
      <c r="R75" s="16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</row>
    <row r="76" spans="1:80" s="156" customFormat="1" ht="5.25" customHeight="1" thickBot="1">
      <c r="A76" s="163"/>
      <c r="B76" s="155"/>
      <c r="C76" s="237"/>
      <c r="D76" s="237"/>
      <c r="E76" s="237"/>
      <c r="F76" s="237"/>
      <c r="G76" s="251"/>
      <c r="H76" s="252"/>
      <c r="I76" s="252"/>
      <c r="J76" s="252"/>
      <c r="K76" s="252"/>
      <c r="L76" s="252"/>
      <c r="M76" s="229"/>
      <c r="N76" s="229"/>
      <c r="O76" s="253"/>
      <c r="P76" s="165"/>
      <c r="Q76" s="155"/>
      <c r="R76" s="16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</row>
    <row r="77" spans="1:80" s="156" customFormat="1" ht="18" customHeight="1" thickBot="1">
      <c r="A77" s="163"/>
      <c r="B77" s="155"/>
      <c r="C77" s="254">
        <f>SUM(C56:C76)</f>
        <v>156.32751531058622</v>
      </c>
      <c r="D77" s="237"/>
      <c r="E77" s="237"/>
      <c r="F77" s="223" t="s">
        <v>89</v>
      </c>
      <c r="G77" s="251"/>
      <c r="H77" s="252"/>
      <c r="I77" s="252"/>
      <c r="J77" s="252"/>
      <c r="K77" s="252"/>
      <c r="L77" s="252"/>
      <c r="M77" s="229"/>
      <c r="N77" s="229"/>
      <c r="O77" s="253"/>
      <c r="P77" s="209" t="s">
        <v>82</v>
      </c>
      <c r="Q77" s="155"/>
      <c r="R77" s="16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</row>
    <row r="78" spans="3:17" ht="14.25" thickBot="1">
      <c r="C78" s="255"/>
      <c r="D78" s="255"/>
      <c r="E78" s="255"/>
      <c r="F78" s="255"/>
      <c r="G78" s="256"/>
      <c r="H78" s="257"/>
      <c r="I78" s="257"/>
      <c r="J78" s="257"/>
      <c r="K78" s="257"/>
      <c r="L78" s="257"/>
      <c r="M78" s="258"/>
      <c r="N78" s="258"/>
      <c r="O78" s="259">
        <f>SUM(O56:O77)</f>
        <v>0</v>
      </c>
      <c r="P78" s="211" t="s">
        <v>83</v>
      </c>
      <c r="Q78" s="155"/>
    </row>
    <row r="79" spans="1:16" ht="13.5">
      <c r="A79" s="234" t="s">
        <v>84</v>
      </c>
      <c r="P79" s="151" t="s">
        <v>90</v>
      </c>
    </row>
  </sheetData>
  <mergeCells count="24">
    <mergeCell ref="A53:P53"/>
    <mergeCell ref="O10:P10"/>
    <mergeCell ref="N3:O3"/>
    <mergeCell ref="L9:M9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Y14:BA14"/>
    <mergeCell ref="BB14:BD14"/>
    <mergeCell ref="BE14:BG14"/>
    <mergeCell ref="BH14:BJ14"/>
    <mergeCell ref="BK14:BM14"/>
    <mergeCell ref="BN14:BP14"/>
    <mergeCell ref="BQ14:BS14"/>
    <mergeCell ref="BT14:BV14"/>
    <mergeCell ref="BW14:BY14"/>
    <mergeCell ref="BZ14:CB14"/>
  </mergeCells>
  <printOptions/>
  <pageMargins left="0.2" right="0.2" top="0.48" bottom="0.38" header="0.27" footer="0.2"/>
  <pageSetup fitToHeight="3" fitToWidth="1" horizontalDpi="600" verticalDpi="600" orientation="landscape" scale="98" r:id="rId3"/>
  <headerFooter alignWithMargins="0">
    <oddFooter>&amp;CPage &amp;P of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showGridLines="0" showZeros="0" zoomScale="95" zoomScaleNormal="95" workbookViewId="0" topLeftCell="A12">
      <selection activeCell="L56" sqref="L56"/>
    </sheetView>
  </sheetViews>
  <sheetFormatPr defaultColWidth="9.7109375" defaultRowHeight="12.75"/>
  <cols>
    <col min="1" max="1" width="3.421875" style="42" customWidth="1"/>
    <col min="2" max="2" width="24.00390625" style="49" customWidth="1"/>
    <col min="3" max="3" width="17.140625" style="42" customWidth="1"/>
    <col min="4" max="4" width="7.421875" style="42" hidden="1" customWidth="1"/>
    <col min="5" max="5" width="5.7109375" style="81" hidden="1" customWidth="1"/>
    <col min="6" max="6" width="5.140625" style="42" customWidth="1"/>
    <col min="7" max="7" width="3.8515625" style="73" customWidth="1"/>
    <col min="8" max="8" width="7.140625" style="60" customWidth="1"/>
    <col min="9" max="11" width="4.00390625" style="168" hidden="1" customWidth="1"/>
    <col min="12" max="12" width="8.7109375" style="60" customWidth="1"/>
    <col min="13" max="13" width="16.7109375" style="49" customWidth="1"/>
    <col min="14" max="14" width="6.7109375" style="49" customWidth="1"/>
    <col min="15" max="15" width="16.28125" style="49" customWidth="1"/>
    <col min="16" max="16" width="7.28125" style="60" customWidth="1"/>
    <col min="17" max="17" width="15.7109375" style="49" customWidth="1"/>
    <col min="18" max="18" width="7.140625" style="60" customWidth="1"/>
    <col min="19" max="19" width="0.9921875" style="48" customWidth="1"/>
    <col min="20" max="20" width="5.28125" style="49" hidden="1" customWidth="1"/>
    <col min="21" max="22" width="7.00390625" style="49" hidden="1" customWidth="1"/>
    <col min="23" max="23" width="6.57421875" style="49" hidden="1" customWidth="1"/>
    <col min="24" max="24" width="6.00390625" style="49" hidden="1" customWidth="1"/>
    <col min="25" max="25" width="7.00390625" style="49" hidden="1" customWidth="1"/>
    <col min="26" max="26" width="6.28125" style="49" hidden="1" customWidth="1"/>
    <col min="27" max="27" width="6.00390625" style="49" hidden="1" customWidth="1"/>
    <col min="28" max="28" width="6.421875" style="49" hidden="1" customWidth="1"/>
    <col min="29" max="29" width="7.00390625" style="49" hidden="1" customWidth="1"/>
    <col min="30" max="30" width="6.00390625" style="49" hidden="1" customWidth="1"/>
    <col min="31" max="31" width="7.00390625" style="49" hidden="1" customWidth="1"/>
    <col min="32" max="33" width="6.00390625" style="49" hidden="1" customWidth="1"/>
    <col min="34" max="34" width="7.00390625" style="49" hidden="1" customWidth="1"/>
    <col min="35" max="35" width="6.140625" style="49" hidden="1" customWidth="1"/>
    <col min="36" max="36" width="6.00390625" style="49" hidden="1" customWidth="1"/>
    <col min="37" max="37" width="7.00390625" style="49" hidden="1" customWidth="1"/>
    <col min="38" max="38" width="6.7109375" style="49" hidden="1" customWidth="1"/>
    <col min="39" max="39" width="6.00390625" style="49" hidden="1" customWidth="1"/>
    <col min="40" max="40" width="7.00390625" style="49" hidden="1" customWidth="1"/>
    <col min="41" max="41" width="6.7109375" style="49" hidden="1" customWidth="1"/>
    <col min="42" max="42" width="6.00390625" style="49" hidden="1" customWidth="1"/>
    <col min="43" max="43" width="7.00390625" style="49" hidden="1" customWidth="1"/>
    <col min="44" max="44" width="6.140625" style="49" hidden="1" customWidth="1"/>
    <col min="45" max="45" width="6.00390625" style="49" hidden="1" customWidth="1"/>
    <col min="46" max="46" width="7.00390625" style="49" hidden="1" customWidth="1"/>
    <col min="47" max="48" width="6.28125" style="49" hidden="1" customWidth="1"/>
    <col min="49" max="49" width="7.00390625" style="49" hidden="1" customWidth="1"/>
    <col min="50" max="50" width="7.421875" style="49" hidden="1" customWidth="1"/>
    <col min="51" max="80" width="8.140625" style="49" hidden="1" customWidth="1"/>
    <col min="81" max="16384" width="0" style="49" hidden="1" customWidth="1"/>
  </cols>
  <sheetData>
    <row r="1" spans="2:18" ht="23.25" customHeight="1">
      <c r="B1" s="43"/>
      <c r="C1" s="44" t="s">
        <v>66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5"/>
      <c r="Q1" s="46" t="s">
        <v>60</v>
      </c>
      <c r="R1" s="47"/>
    </row>
    <row r="2" spans="2:18" ht="6" customHeight="1" thickBot="1">
      <c r="B2" s="43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5"/>
      <c r="Q2" s="46"/>
      <c r="R2" s="47"/>
    </row>
    <row r="3" spans="1:18" ht="18.75" thickBot="1">
      <c r="A3" s="50"/>
      <c r="B3" s="51" t="s">
        <v>100</v>
      </c>
      <c r="C3" s="50"/>
      <c r="D3" s="50"/>
      <c r="E3" s="50"/>
      <c r="F3" s="50"/>
      <c r="G3" s="221"/>
      <c r="H3" s="50"/>
      <c r="I3" s="50"/>
      <c r="J3" s="50"/>
      <c r="K3" s="50"/>
      <c r="L3" s="50"/>
      <c r="M3" s="50"/>
      <c r="N3" s="265" t="s">
        <v>37</v>
      </c>
      <c r="O3" s="266"/>
      <c r="P3" s="52">
        <v>1.4</v>
      </c>
      <c r="Q3" s="53" t="s">
        <v>31</v>
      </c>
      <c r="R3" s="50"/>
    </row>
    <row r="4" spans="1:18" ht="17.25" customHeight="1">
      <c r="A4" s="54"/>
      <c r="B4" s="55"/>
      <c r="C4" s="56"/>
      <c r="D4" s="56"/>
      <c r="E4" s="57"/>
      <c r="F4" s="56"/>
      <c r="G4" s="221"/>
      <c r="H4" s="58"/>
      <c r="I4" s="59"/>
      <c r="J4" s="59"/>
      <c r="K4" s="59"/>
      <c r="R4" s="61"/>
    </row>
    <row r="5" spans="1:18" ht="20.25" customHeight="1">
      <c r="A5" s="54"/>
      <c r="B5" s="55" t="s">
        <v>85</v>
      </c>
      <c r="C5" s="69"/>
      <c r="D5" s="176"/>
      <c r="E5" s="176"/>
      <c r="F5" s="176"/>
      <c r="G5" s="62"/>
      <c r="H5" s="62"/>
      <c r="I5" s="62"/>
      <c r="J5" s="62"/>
      <c r="K5" s="62"/>
      <c r="L5" s="62"/>
      <c r="M5" s="63"/>
      <c r="N5" s="62"/>
      <c r="O5" s="62"/>
      <c r="P5" s="61"/>
      <c r="Q5" s="62"/>
      <c r="R5" s="61"/>
    </row>
    <row r="6" spans="1:18" ht="20.25">
      <c r="A6" s="64"/>
      <c r="B6" s="220" t="s">
        <v>99</v>
      </c>
      <c r="C6" s="180"/>
      <c r="D6" s="176"/>
      <c r="E6" s="176"/>
      <c r="F6" s="176"/>
      <c r="G6" s="62"/>
      <c r="H6" s="62"/>
      <c r="I6" s="62"/>
      <c r="J6" s="62"/>
      <c r="K6" s="62"/>
      <c r="L6" s="62"/>
      <c r="M6" s="65"/>
      <c r="N6" s="65"/>
      <c r="O6" s="65"/>
      <c r="P6" s="66"/>
      <c r="Q6" s="65"/>
      <c r="R6" s="67"/>
    </row>
    <row r="7" spans="1:18" ht="18" customHeight="1">
      <c r="A7" s="68"/>
      <c r="B7" s="181" t="s">
        <v>95</v>
      </c>
      <c r="C7" s="182"/>
      <c r="D7" s="69"/>
      <c r="E7" s="57"/>
      <c r="F7" s="69"/>
      <c r="G7" s="70"/>
      <c r="H7" s="71"/>
      <c r="I7" s="71"/>
      <c r="J7" s="71"/>
      <c r="K7" s="71"/>
      <c r="M7" s="72"/>
      <c r="N7" s="72"/>
      <c r="O7" s="72"/>
      <c r="P7" s="59"/>
      <c r="Q7" s="72"/>
      <c r="R7" s="59"/>
    </row>
    <row r="8" spans="1:18" ht="14.25">
      <c r="A8" s="68"/>
      <c r="B8" s="178" t="s">
        <v>97</v>
      </c>
      <c r="C8" s="179"/>
      <c r="D8" s="177"/>
      <c r="E8" s="177"/>
      <c r="F8" s="177"/>
      <c r="G8" s="70"/>
      <c r="H8" s="59"/>
      <c r="I8" s="59"/>
      <c r="J8" s="59"/>
      <c r="K8" s="59"/>
      <c r="L8" s="59"/>
      <c r="M8" s="72"/>
      <c r="N8" s="72"/>
      <c r="O8" s="72"/>
      <c r="P8" s="59"/>
      <c r="Q8" s="72"/>
      <c r="R8" s="59"/>
    </row>
    <row r="9" spans="1:18" ht="13.5" thickBot="1">
      <c r="A9" s="64"/>
      <c r="D9" s="176"/>
      <c r="E9" s="176"/>
      <c r="F9" s="176"/>
      <c r="H9" s="74"/>
      <c r="I9" s="75"/>
      <c r="J9" s="75"/>
      <c r="K9" s="75"/>
      <c r="L9" s="267"/>
      <c r="M9" s="267"/>
      <c r="N9" s="72"/>
      <c r="R9" s="76"/>
    </row>
    <row r="10" spans="1:18" ht="16.5" thickBot="1">
      <c r="A10" s="68"/>
      <c r="D10" s="176"/>
      <c r="E10" s="176"/>
      <c r="F10" s="176"/>
      <c r="G10" s="77"/>
      <c r="H10" s="78"/>
      <c r="I10" s="78"/>
      <c r="J10" s="78"/>
      <c r="K10" s="78"/>
      <c r="L10" s="79"/>
      <c r="M10" s="79"/>
      <c r="N10" s="79"/>
      <c r="O10" s="264" t="s">
        <v>86</v>
      </c>
      <c r="P10" s="264"/>
      <c r="Q10" s="235">
        <f>O78</f>
        <v>0</v>
      </c>
      <c r="R10" s="169" t="str">
        <f>P78</f>
        <v>US$</v>
      </c>
    </row>
    <row r="11" spans="1:18" ht="13.5" thickBot="1">
      <c r="A11" s="68"/>
      <c r="B11" s="78"/>
      <c r="C11" s="68"/>
      <c r="D11" s="68"/>
      <c r="E11" s="80"/>
      <c r="F11" s="68"/>
      <c r="G11" s="70"/>
      <c r="H11" s="59"/>
      <c r="I11" s="59"/>
      <c r="J11" s="59"/>
      <c r="K11" s="59"/>
      <c r="L11" s="59"/>
      <c r="M11" s="72"/>
      <c r="N11" s="72"/>
      <c r="O11" s="72"/>
      <c r="P11" s="59"/>
      <c r="Q11" s="72"/>
      <c r="R11" s="59"/>
    </row>
    <row r="12" spans="1:80" s="90" customFormat="1" ht="14.25" thickBot="1">
      <c r="A12" s="83"/>
      <c r="B12" s="278"/>
      <c r="C12" s="279"/>
      <c r="D12" s="280"/>
      <c r="E12" s="281"/>
      <c r="F12" s="279" t="s">
        <v>0</v>
      </c>
      <c r="G12" s="282"/>
      <c r="H12" s="283" t="s">
        <v>1</v>
      </c>
      <c r="I12" s="154"/>
      <c r="J12" s="154"/>
      <c r="K12" s="154"/>
      <c r="L12" s="82" t="s">
        <v>2</v>
      </c>
      <c r="M12" s="279" t="s">
        <v>2</v>
      </c>
      <c r="N12" s="83" t="s">
        <v>3</v>
      </c>
      <c r="O12" s="279" t="s">
        <v>4</v>
      </c>
      <c r="P12" s="82" t="s">
        <v>5</v>
      </c>
      <c r="Q12" s="293" t="s">
        <v>6</v>
      </c>
      <c r="R12" s="83" t="s">
        <v>7</v>
      </c>
      <c r="S12" s="48"/>
      <c r="T12" s="84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87"/>
      <c r="CA12" s="88"/>
      <c r="CB12" s="89"/>
    </row>
    <row r="13" spans="1:80" s="90" customFormat="1" ht="13.5">
      <c r="A13" s="92" t="s">
        <v>8</v>
      </c>
      <c r="B13" s="284"/>
      <c r="C13" s="285" t="s">
        <v>9</v>
      </c>
      <c r="D13" s="280"/>
      <c r="E13" s="281"/>
      <c r="F13" s="285" t="s">
        <v>10</v>
      </c>
      <c r="G13" s="286"/>
      <c r="H13" s="287" t="s">
        <v>11</v>
      </c>
      <c r="I13" s="154"/>
      <c r="J13" s="154"/>
      <c r="K13" s="154"/>
      <c r="L13" s="91" t="s">
        <v>12</v>
      </c>
      <c r="M13" s="285" t="s">
        <v>12</v>
      </c>
      <c r="N13" s="92" t="s">
        <v>12</v>
      </c>
      <c r="O13" s="285" t="s">
        <v>12</v>
      </c>
      <c r="P13" s="91" t="s">
        <v>12</v>
      </c>
      <c r="Q13" s="294" t="s">
        <v>12</v>
      </c>
      <c r="R13" s="92" t="s">
        <v>35</v>
      </c>
      <c r="S13" s="48"/>
      <c r="T13" s="93"/>
      <c r="U13" s="94"/>
      <c r="V13" s="95">
        <v>1</v>
      </c>
      <c r="W13" s="96"/>
      <c r="X13" s="94"/>
      <c r="Y13" s="95">
        <v>2</v>
      </c>
      <c r="Z13" s="96"/>
      <c r="AA13" s="94"/>
      <c r="AB13" s="95">
        <v>3</v>
      </c>
      <c r="AC13" s="96"/>
      <c r="AD13" s="94"/>
      <c r="AE13" s="95">
        <v>4</v>
      </c>
      <c r="AF13" s="96"/>
      <c r="AG13" s="94"/>
      <c r="AH13" s="95">
        <v>5</v>
      </c>
      <c r="AI13" s="96"/>
      <c r="AJ13" s="94"/>
      <c r="AK13" s="95">
        <v>6</v>
      </c>
      <c r="AL13" s="96"/>
      <c r="AM13" s="94"/>
      <c r="AN13" s="95">
        <v>7</v>
      </c>
      <c r="AO13" s="96"/>
      <c r="AP13" s="94"/>
      <c r="AQ13" s="95">
        <v>8</v>
      </c>
      <c r="AR13" s="96"/>
      <c r="AS13" s="94"/>
      <c r="AT13" s="95">
        <v>9</v>
      </c>
      <c r="AU13" s="96"/>
      <c r="AV13" s="94"/>
      <c r="AW13" s="95">
        <v>10</v>
      </c>
      <c r="AX13" s="96"/>
      <c r="AY13" s="94"/>
      <c r="AZ13" s="95">
        <v>11</v>
      </c>
      <c r="BA13" s="96"/>
      <c r="BB13" s="94"/>
      <c r="BC13" s="95">
        <v>12</v>
      </c>
      <c r="BD13" s="96"/>
      <c r="BE13" s="94"/>
      <c r="BF13" s="95">
        <v>13</v>
      </c>
      <c r="BG13" s="96"/>
      <c r="BH13" s="94"/>
      <c r="BI13" s="95">
        <v>14</v>
      </c>
      <c r="BJ13" s="96"/>
      <c r="BK13" s="94"/>
      <c r="BL13" s="95">
        <v>15</v>
      </c>
      <c r="BM13" s="96"/>
      <c r="BN13" s="94"/>
      <c r="BO13" s="95">
        <v>16</v>
      </c>
      <c r="BP13" s="96"/>
      <c r="BQ13" s="94"/>
      <c r="BR13" s="95">
        <v>17</v>
      </c>
      <c r="BS13" s="96"/>
      <c r="BT13" s="94"/>
      <c r="BU13" s="95">
        <v>18</v>
      </c>
      <c r="BV13" s="96"/>
      <c r="BW13" s="94"/>
      <c r="BX13" s="95">
        <v>19</v>
      </c>
      <c r="BY13" s="97"/>
      <c r="BZ13" s="94"/>
      <c r="CA13" s="95">
        <v>20</v>
      </c>
      <c r="CB13" s="96"/>
    </row>
    <row r="14" spans="1:80" s="90" customFormat="1" ht="14.25" thickBot="1">
      <c r="A14" s="213" t="s">
        <v>13</v>
      </c>
      <c r="B14" s="288" t="s">
        <v>14</v>
      </c>
      <c r="C14" s="288" t="s">
        <v>15</v>
      </c>
      <c r="D14" s="289"/>
      <c r="E14" s="290"/>
      <c r="F14" s="288" t="s">
        <v>15</v>
      </c>
      <c r="G14" s="291" t="s">
        <v>16</v>
      </c>
      <c r="H14" s="292" t="s">
        <v>33</v>
      </c>
      <c r="I14" s="214"/>
      <c r="J14" s="215"/>
      <c r="K14" s="215"/>
      <c r="L14" s="212" t="s">
        <v>34</v>
      </c>
      <c r="M14" s="288" t="s">
        <v>17</v>
      </c>
      <c r="N14" s="212" t="s">
        <v>34</v>
      </c>
      <c r="O14" s="288" t="s">
        <v>17</v>
      </c>
      <c r="P14" s="212" t="s">
        <v>34</v>
      </c>
      <c r="Q14" s="295" t="s">
        <v>17</v>
      </c>
      <c r="R14" s="213" t="s">
        <v>18</v>
      </c>
      <c r="S14" s="48"/>
      <c r="T14" s="93"/>
      <c r="U14" s="268" t="str">
        <f>B56</f>
        <v>T-24 Perma Core</v>
      </c>
      <c r="V14" s="269"/>
      <c r="W14" s="270"/>
      <c r="X14" s="268">
        <f>B57</f>
        <v>0</v>
      </c>
      <c r="Y14" s="269"/>
      <c r="Z14" s="270"/>
      <c r="AA14" s="268">
        <f>B58</f>
        <v>0</v>
      </c>
      <c r="AB14" s="269"/>
      <c r="AC14" s="270"/>
      <c r="AD14" s="268">
        <f>B59</f>
        <v>0</v>
      </c>
      <c r="AE14" s="269"/>
      <c r="AF14" s="270"/>
      <c r="AG14" s="268">
        <f>B60</f>
        <v>0</v>
      </c>
      <c r="AH14" s="269"/>
      <c r="AI14" s="270"/>
      <c r="AJ14" s="268">
        <f>B61</f>
        <v>0</v>
      </c>
      <c r="AK14" s="269"/>
      <c r="AL14" s="270"/>
      <c r="AM14" s="268">
        <f>B62</f>
        <v>0</v>
      </c>
      <c r="AN14" s="269"/>
      <c r="AO14" s="270"/>
      <c r="AP14" s="268">
        <f>B63</f>
        <v>0</v>
      </c>
      <c r="AQ14" s="269"/>
      <c r="AR14" s="270"/>
      <c r="AS14" s="268">
        <f>B64</f>
        <v>0</v>
      </c>
      <c r="AT14" s="269"/>
      <c r="AU14" s="270"/>
      <c r="AV14" s="268">
        <f>B65</f>
        <v>0</v>
      </c>
      <c r="AW14" s="269"/>
      <c r="AX14" s="270"/>
      <c r="AY14" s="271">
        <f>B66</f>
        <v>0</v>
      </c>
      <c r="AZ14" s="269"/>
      <c r="BA14" s="270"/>
      <c r="BB14" s="271">
        <f>B67</f>
        <v>0</v>
      </c>
      <c r="BC14" s="269"/>
      <c r="BD14" s="270"/>
      <c r="BE14" s="272">
        <f>B68</f>
        <v>0</v>
      </c>
      <c r="BF14" s="273"/>
      <c r="BG14" s="274"/>
      <c r="BH14" s="272">
        <f>B69</f>
        <v>0</v>
      </c>
      <c r="BI14" s="273"/>
      <c r="BJ14" s="274"/>
      <c r="BK14" s="272">
        <f>B70</f>
        <v>0</v>
      </c>
      <c r="BL14" s="273"/>
      <c r="BM14" s="274"/>
      <c r="BN14" s="272">
        <f>B71</f>
        <v>0</v>
      </c>
      <c r="BO14" s="273"/>
      <c r="BP14" s="274"/>
      <c r="BQ14" s="271">
        <f>B72</f>
        <v>0</v>
      </c>
      <c r="BR14" s="269"/>
      <c r="BS14" s="270"/>
      <c r="BT14" s="271">
        <f>B73</f>
        <v>0</v>
      </c>
      <c r="BU14" s="269"/>
      <c r="BV14" s="270"/>
      <c r="BW14" s="271">
        <f>B74</f>
        <v>0</v>
      </c>
      <c r="BX14" s="269"/>
      <c r="BY14" s="275"/>
      <c r="BZ14" s="271">
        <f>B75</f>
        <v>0</v>
      </c>
      <c r="CA14" s="269"/>
      <c r="CB14" s="270"/>
    </row>
    <row r="15" spans="1:80" s="90" customFormat="1" ht="5.25" customHeight="1">
      <c r="A15" s="64"/>
      <c r="B15" s="98"/>
      <c r="C15" s="64"/>
      <c r="D15" s="64"/>
      <c r="E15" s="81"/>
      <c r="F15" s="64"/>
      <c r="G15" s="99"/>
      <c r="H15" s="76"/>
      <c r="I15" s="76"/>
      <c r="J15" s="76"/>
      <c r="K15" s="76"/>
      <c r="L15" s="100"/>
      <c r="M15" s="101"/>
      <c r="N15" s="102"/>
      <c r="O15" s="101"/>
      <c r="P15" s="100"/>
      <c r="Q15" s="103"/>
      <c r="R15" s="104"/>
      <c r="S15" s="48"/>
      <c r="T15" s="93"/>
      <c r="U15" s="105"/>
      <c r="W15" s="106"/>
      <c r="X15" s="105"/>
      <c r="Z15" s="106"/>
      <c r="AA15" s="105"/>
      <c r="AC15" s="106"/>
      <c r="AD15" s="105"/>
      <c r="AF15" s="106"/>
      <c r="AG15" s="105"/>
      <c r="AI15" s="106"/>
      <c r="AJ15" s="105"/>
      <c r="AL15" s="106"/>
      <c r="AM15" s="105"/>
      <c r="AO15" s="106"/>
      <c r="AP15" s="105"/>
      <c r="AR15" s="106"/>
      <c r="AS15" s="105"/>
      <c r="AU15" s="106"/>
      <c r="AV15" s="105"/>
      <c r="AX15" s="106"/>
      <c r="AY15" s="105"/>
      <c r="BA15" s="106"/>
      <c r="BB15" s="105"/>
      <c r="BD15" s="106"/>
      <c r="BE15" s="105"/>
      <c r="BG15" s="106"/>
      <c r="BH15" s="105"/>
      <c r="BJ15" s="106"/>
      <c r="BK15" s="105"/>
      <c r="BM15" s="106"/>
      <c r="BN15" s="105"/>
      <c r="BP15" s="106"/>
      <c r="BQ15" s="105"/>
      <c r="BS15" s="106"/>
      <c r="BT15" s="105"/>
      <c r="BV15" s="106"/>
      <c r="BW15" s="105"/>
      <c r="BY15" s="107"/>
      <c r="BZ15" s="105"/>
      <c r="CB15" s="106"/>
    </row>
    <row r="16" spans="1:80" s="90" customFormat="1" ht="20.25" customHeight="1">
      <c r="A16" s="108">
        <v>1</v>
      </c>
      <c r="B16" s="183" t="s">
        <v>93</v>
      </c>
      <c r="C16" s="109">
        <v>301</v>
      </c>
      <c r="D16" s="110">
        <v>3</v>
      </c>
      <c r="E16" s="111">
        <f>VLOOKUP(D16,'Formulas L'!$A$5:$V$43,G16+2,FALSE)</f>
        <v>3.1023622047244093</v>
      </c>
      <c r="F16" s="186">
        <v>1</v>
      </c>
      <c r="G16" s="186">
        <v>10</v>
      </c>
      <c r="H16" s="186">
        <f>17*4</f>
        <v>68</v>
      </c>
      <c r="I16" s="112">
        <f>VLOOKUP(D16,'Formulas L'!$A$3:$Y$39,23,FALSE)</f>
        <v>0.51</v>
      </c>
      <c r="J16" s="112">
        <f>VLOOKUP(D16,'Formulas L'!$A$3:$Y$40,24,FALSE)</f>
        <v>0.49</v>
      </c>
      <c r="K16" s="112">
        <f>VLOOKUP(D16,'Formulas L'!$A$3:$Y$40,25,FALSE)</f>
        <v>0</v>
      </c>
      <c r="L16" s="113">
        <f aca="true" t="shared" si="0" ref="L16:L44">IF(ISERROR(I16*R16),0,(I16*R16))</f>
        <v>2.9886089238845144</v>
      </c>
      <c r="M16" s="187" t="s">
        <v>91</v>
      </c>
      <c r="N16" s="113">
        <f aca="true" t="shared" si="1" ref="N16:N44">IF(ISERROR(J16*R16),0,(J16*R16))</f>
        <v>2.871408573928259</v>
      </c>
      <c r="O16" s="187" t="s">
        <v>91</v>
      </c>
      <c r="P16" s="113">
        <f aca="true" t="shared" si="2" ref="P16:P44">IF(ISERROR(K16*R16),0,(K16*R16))</f>
        <v>0</v>
      </c>
      <c r="Q16" s="187"/>
      <c r="R16" s="114">
        <f aca="true" t="shared" si="3" ref="R16:R45">IF(ISERROR(((H16/36)*E16)*F16),0,((H16/36)*E16)*F16)</f>
        <v>5.860017497812773</v>
      </c>
      <c r="S16" s="48"/>
      <c r="T16" s="93"/>
      <c r="U16" s="115">
        <f aca="true" t="shared" si="4" ref="U16:U44">IF($M16=$B$56,$L16,0)</f>
        <v>2.9886089238845144</v>
      </c>
      <c r="V16" s="116">
        <f aca="true" t="shared" si="5" ref="V16:V44">IF($O16=$B$56,$N16,0)</f>
        <v>2.871408573928259</v>
      </c>
      <c r="W16" s="117">
        <f aca="true" t="shared" si="6" ref="W16:W44">IF($Q16=$B$56,$P16,0)</f>
        <v>0</v>
      </c>
      <c r="X16" s="115">
        <f aca="true" t="shared" si="7" ref="X16:X44">IF($M16=$B$57,$L16,0)</f>
        <v>0</v>
      </c>
      <c r="Y16" s="116">
        <f aca="true" t="shared" si="8" ref="Y16:Y44">IF($O16=$B$57,$N16,0)</f>
        <v>0</v>
      </c>
      <c r="Z16" s="117">
        <f aca="true" t="shared" si="9" ref="Z16:Z44">IF($Q16=$B$57,$P16,0)</f>
        <v>0</v>
      </c>
      <c r="AA16" s="115">
        <f aca="true" t="shared" si="10" ref="AA16:AA44">IF($M16=$B$58,$L16,0)</f>
        <v>0</v>
      </c>
      <c r="AB16" s="116">
        <f aca="true" t="shared" si="11" ref="AB16:AB44">IF($O16=$B$58,$N16,0)</f>
        <v>0</v>
      </c>
      <c r="AC16" s="117">
        <f aca="true" t="shared" si="12" ref="AC16:AC44">IF($Q16=$B$58,$P16,0)</f>
        <v>0</v>
      </c>
      <c r="AD16" s="115">
        <f aca="true" t="shared" si="13" ref="AD16:AD44">IF($M16=$B$59,$L16,0)</f>
        <v>0</v>
      </c>
      <c r="AE16" s="116">
        <f aca="true" t="shared" si="14" ref="AE16:AE44">IF($O16=$B$59,$N16,0)</f>
        <v>0</v>
      </c>
      <c r="AF16" s="117">
        <f aca="true" t="shared" si="15" ref="AF16:AF44">IF($Q16=$B$59,$P16,0)</f>
        <v>0</v>
      </c>
      <c r="AG16" s="115">
        <f aca="true" t="shared" si="16" ref="AG16:AG45">IF($M16=$B$60,$L16,0)</f>
        <v>0</v>
      </c>
      <c r="AH16" s="116">
        <f aca="true" t="shared" si="17" ref="AH16:AH45">IF($O16=$B$60,$N16,0)</f>
        <v>0</v>
      </c>
      <c r="AI16" s="117">
        <f aca="true" t="shared" si="18" ref="AI16:AI45">IF($Q16=$B$60,$P16,0)</f>
        <v>0</v>
      </c>
      <c r="AJ16" s="115">
        <f aca="true" t="shared" si="19" ref="AJ16:AJ44">IF($M16=$B$61,$L16,0)</f>
        <v>0</v>
      </c>
      <c r="AK16" s="116">
        <f aca="true" t="shared" si="20" ref="AK16:AK44">IF($O16=$B$61,$N16,0)</f>
        <v>0</v>
      </c>
      <c r="AL16" s="117">
        <f aca="true" t="shared" si="21" ref="AL16:AL44">IF($Q16=$B$61,$P16,0)</f>
        <v>0</v>
      </c>
      <c r="AM16" s="115">
        <f aca="true" t="shared" si="22" ref="AM16:AM44">IF($M16=$B$62,$L16,0)</f>
        <v>0</v>
      </c>
      <c r="AN16" s="116">
        <f aca="true" t="shared" si="23" ref="AN16:AN44">IF($O16=$B$62,$N16,0)</f>
        <v>0</v>
      </c>
      <c r="AO16" s="117">
        <f aca="true" t="shared" si="24" ref="AO16:AO44">IF($Q16=$B$62,$P16,0)</f>
        <v>0</v>
      </c>
      <c r="AP16" s="115">
        <f aca="true" t="shared" si="25" ref="AP16:AP44">IF($M16=$B$63,$L16,0)</f>
        <v>0</v>
      </c>
      <c r="AQ16" s="116">
        <f aca="true" t="shared" si="26" ref="AQ16:AQ44">IF($O16=$B$63,$N16,0)</f>
        <v>0</v>
      </c>
      <c r="AR16" s="117">
        <f aca="true" t="shared" si="27" ref="AR16:AR44">IF($Q16=$B$63,$P16,0)</f>
        <v>0</v>
      </c>
      <c r="AS16" s="115">
        <f aca="true" t="shared" si="28" ref="AS16:AS44">IF($M16=$B$64,$L16,0)</f>
        <v>0</v>
      </c>
      <c r="AT16" s="116">
        <f aca="true" t="shared" si="29" ref="AT16:AT44">IF($O16=$B$64,$N16,0)</f>
        <v>0</v>
      </c>
      <c r="AU16" s="117">
        <f aca="true" t="shared" si="30" ref="AU16:AU44">IF($Q16=$B$64,$P16,0)</f>
        <v>0</v>
      </c>
      <c r="AV16" s="115">
        <f aca="true" t="shared" si="31" ref="AV16:AV44">IF($M16=$B$65,$L16,0)</f>
        <v>0</v>
      </c>
      <c r="AW16" s="116">
        <f aca="true" t="shared" si="32" ref="AW16:AW44">IF($O16=$B$65,$N16,0)</f>
        <v>0</v>
      </c>
      <c r="AX16" s="117">
        <f aca="true" t="shared" si="33" ref="AX16:AX44">IF($Q16=$B$65,$P16,0)</f>
        <v>0</v>
      </c>
      <c r="AY16" s="115">
        <f aca="true" t="shared" si="34" ref="AY16:AY44">IF($M16=$B$66,$L16,0)</f>
        <v>0</v>
      </c>
      <c r="AZ16" s="116">
        <f aca="true" t="shared" si="35" ref="AZ16:AZ44">IF($O16=$B$66,$N16,0)</f>
        <v>0</v>
      </c>
      <c r="BA16" s="117">
        <f aca="true" t="shared" si="36" ref="BA16:BA44">IF($Q16=$B$66,$P16,0)</f>
        <v>0</v>
      </c>
      <c r="BB16" s="115">
        <f aca="true" t="shared" si="37" ref="BB16:BB45">IF($M16=$B$67,$L16,0)</f>
        <v>0</v>
      </c>
      <c r="BC16" s="116">
        <f aca="true" t="shared" si="38" ref="BC16:BC45">IF($O16=$B$67,$N16,0)</f>
        <v>0</v>
      </c>
      <c r="BD16" s="117">
        <f aca="true" t="shared" si="39" ref="BD16:BD45">IF($Q16=$B$67,$P16,0)</f>
        <v>0</v>
      </c>
      <c r="BE16" s="115">
        <f aca="true" t="shared" si="40" ref="BE16:BE44">IF($M16=$B$68,$L16,0)</f>
        <v>0</v>
      </c>
      <c r="BF16" s="116">
        <f aca="true" t="shared" si="41" ref="BF16:BF44">IF($O16=$B$68,$N16,0)</f>
        <v>0</v>
      </c>
      <c r="BG16" s="117">
        <f aca="true" t="shared" si="42" ref="BG16:BG44">IF($Q16=$B$68,$P16,0)</f>
        <v>0</v>
      </c>
      <c r="BH16" s="115">
        <f aca="true" t="shared" si="43" ref="BH16:BH44">IF($M16=$B$69,$L16,0)</f>
        <v>0</v>
      </c>
      <c r="BI16" s="116">
        <f aca="true" t="shared" si="44" ref="BI16:BI44">IF($O16=$B$69,$N16,0)</f>
        <v>0</v>
      </c>
      <c r="BJ16" s="117">
        <f aca="true" t="shared" si="45" ref="BJ16:BJ44">IF($Q16=$B$69,$P16,0)</f>
        <v>0</v>
      </c>
      <c r="BK16" s="115">
        <f aca="true" t="shared" si="46" ref="BK16:BK44">IF($M16=$B$70,$L16,0)</f>
        <v>0</v>
      </c>
      <c r="BL16" s="116">
        <f aca="true" t="shared" si="47" ref="BL16:BL44">IF($O16=$B$70,$N16,0)</f>
        <v>0</v>
      </c>
      <c r="BM16" s="117">
        <f aca="true" t="shared" si="48" ref="BM16:BM44">IF($Q16=$B$70,$P16,0)</f>
        <v>0</v>
      </c>
      <c r="BN16" s="115">
        <f aca="true" t="shared" si="49" ref="BN16:BN44">IF($M16=$B$71,$L16,0)</f>
        <v>0</v>
      </c>
      <c r="BO16" s="116">
        <f aca="true" t="shared" si="50" ref="BO16:BO44">IF($O16=$B$71,$N16,0)</f>
        <v>0</v>
      </c>
      <c r="BP16" s="117">
        <f aca="true" t="shared" si="51" ref="BP16:BP44">IF($Q16=$B$71,$P16,0)</f>
        <v>0</v>
      </c>
      <c r="BQ16" s="115">
        <f aca="true" t="shared" si="52" ref="BQ16:BQ44">IF($M16=$B$72,$L16,0)</f>
        <v>0</v>
      </c>
      <c r="BR16" s="116">
        <f aca="true" t="shared" si="53" ref="BR16:BR44">IF($O16=$B$72,$N16,0)</f>
        <v>0</v>
      </c>
      <c r="BS16" s="117">
        <f aca="true" t="shared" si="54" ref="BS16:BS44">IF($Q16=$B$72,$P16,0)</f>
        <v>0</v>
      </c>
      <c r="BT16" s="115">
        <f aca="true" t="shared" si="55" ref="BT16:BT44">IF($M16=$B$73,$L16,0)</f>
        <v>0</v>
      </c>
      <c r="BU16" s="116">
        <f aca="true" t="shared" si="56" ref="BU16:BU44">IF($O16=$B$73,$N16,0)</f>
        <v>0</v>
      </c>
      <c r="BV16" s="117">
        <f aca="true" t="shared" si="57" ref="BV16:BV44">IF($Q16=$B$73,$P16,0)</f>
        <v>0</v>
      </c>
      <c r="BW16" s="115">
        <f aca="true" t="shared" si="58" ref="BW16:BW44">IF($M16=$B$74,$L16,0)</f>
        <v>0</v>
      </c>
      <c r="BX16" s="116">
        <f aca="true" t="shared" si="59" ref="BX16:BX44">IF($O16=$B$74,$N16,0)</f>
        <v>0</v>
      </c>
      <c r="BY16" s="118">
        <f aca="true" t="shared" si="60" ref="BY16:BY44">IF($Q16=$B$74,$P16,0)</f>
        <v>0</v>
      </c>
      <c r="BZ16" s="115">
        <f aca="true" t="shared" si="61" ref="BZ16:BZ44">IF($M16=$B$75,$L16,0)</f>
        <v>0</v>
      </c>
      <c r="CA16" s="116">
        <f aca="true" t="shared" si="62" ref="CA16:CA44">IF($O16=$B$75,$N16,0)</f>
        <v>0</v>
      </c>
      <c r="CB16" s="117">
        <f aca="true" t="shared" si="63" ref="CB16:CB44">IF($Q16=$B$75,$P16,0)</f>
        <v>0</v>
      </c>
    </row>
    <row r="17" spans="1:80" s="90" customFormat="1" ht="19.5" customHeight="1">
      <c r="A17" s="108">
        <v>2</v>
      </c>
      <c r="B17" s="183" t="s">
        <v>94</v>
      </c>
      <c r="C17" s="109"/>
      <c r="D17" s="110">
        <v>16</v>
      </c>
      <c r="E17" s="111">
        <f>VLOOKUP(D17,'Formulas L'!$A$5:$V$43,G17+2,FALSE)</f>
        <v>12.322834645669293</v>
      </c>
      <c r="F17" s="186">
        <v>1</v>
      </c>
      <c r="G17" s="186">
        <v>6</v>
      </c>
      <c r="H17" s="186">
        <f>61+61+81+81</f>
        <v>284</v>
      </c>
      <c r="I17" s="112">
        <f>VLOOKUP(D17,'Formulas L'!$A$3:$Y$39,23,FALSE)</f>
        <v>0.25</v>
      </c>
      <c r="J17" s="112">
        <f>VLOOKUP(D17,'Formulas L'!$A$3:$Y$40,24,FALSE)</f>
        <v>0</v>
      </c>
      <c r="K17" s="112">
        <f>VLOOKUP(D17,'Formulas L'!$A$3:$Y$40,25,FALSE)</f>
        <v>0.75</v>
      </c>
      <c r="L17" s="113">
        <f t="shared" si="0"/>
        <v>24.303368328958882</v>
      </c>
      <c r="M17" s="187" t="s">
        <v>91</v>
      </c>
      <c r="N17" s="113">
        <f t="shared" si="1"/>
        <v>0</v>
      </c>
      <c r="O17" s="187"/>
      <c r="P17" s="113">
        <f t="shared" si="2"/>
        <v>72.91010498687665</v>
      </c>
      <c r="Q17" s="187" t="s">
        <v>91</v>
      </c>
      <c r="R17" s="114">
        <f t="shared" si="3"/>
        <v>97.21347331583553</v>
      </c>
      <c r="S17" s="48"/>
      <c r="T17" s="93"/>
      <c r="U17" s="115">
        <f t="shared" si="4"/>
        <v>24.303368328958882</v>
      </c>
      <c r="V17" s="116">
        <f t="shared" si="5"/>
        <v>0</v>
      </c>
      <c r="W17" s="117">
        <f t="shared" si="6"/>
        <v>72.91010498687665</v>
      </c>
      <c r="X17" s="115">
        <f t="shared" si="7"/>
        <v>0</v>
      </c>
      <c r="Y17" s="116">
        <f t="shared" si="8"/>
        <v>0</v>
      </c>
      <c r="Z17" s="117">
        <f t="shared" si="9"/>
        <v>0</v>
      </c>
      <c r="AA17" s="115">
        <f t="shared" si="10"/>
        <v>0</v>
      </c>
      <c r="AB17" s="116">
        <f t="shared" si="11"/>
        <v>0</v>
      </c>
      <c r="AC17" s="117">
        <f t="shared" si="12"/>
        <v>0</v>
      </c>
      <c r="AD17" s="115">
        <f t="shared" si="13"/>
        <v>0</v>
      </c>
      <c r="AE17" s="116">
        <f t="shared" si="14"/>
        <v>0</v>
      </c>
      <c r="AF17" s="117">
        <f t="shared" si="15"/>
        <v>0</v>
      </c>
      <c r="AG17" s="115">
        <f t="shared" si="16"/>
        <v>0</v>
      </c>
      <c r="AH17" s="116">
        <f t="shared" si="17"/>
        <v>0</v>
      </c>
      <c r="AI17" s="117">
        <f t="shared" si="18"/>
        <v>0</v>
      </c>
      <c r="AJ17" s="115">
        <f t="shared" si="19"/>
        <v>0</v>
      </c>
      <c r="AK17" s="116">
        <f t="shared" si="20"/>
        <v>0</v>
      </c>
      <c r="AL17" s="117">
        <f t="shared" si="21"/>
        <v>0</v>
      </c>
      <c r="AM17" s="115">
        <f t="shared" si="22"/>
        <v>0</v>
      </c>
      <c r="AN17" s="116">
        <f t="shared" si="23"/>
        <v>0</v>
      </c>
      <c r="AO17" s="117">
        <f t="shared" si="24"/>
        <v>0</v>
      </c>
      <c r="AP17" s="115">
        <f t="shared" si="25"/>
        <v>0</v>
      </c>
      <c r="AQ17" s="116">
        <f t="shared" si="26"/>
        <v>0</v>
      </c>
      <c r="AR17" s="117">
        <f t="shared" si="27"/>
        <v>0</v>
      </c>
      <c r="AS17" s="115">
        <f t="shared" si="28"/>
        <v>0</v>
      </c>
      <c r="AT17" s="116">
        <f t="shared" si="29"/>
        <v>0</v>
      </c>
      <c r="AU17" s="117">
        <f t="shared" si="30"/>
        <v>0</v>
      </c>
      <c r="AV17" s="115">
        <f t="shared" si="31"/>
        <v>0</v>
      </c>
      <c r="AW17" s="116">
        <f t="shared" si="32"/>
        <v>0</v>
      </c>
      <c r="AX17" s="117">
        <f t="shared" si="33"/>
        <v>0</v>
      </c>
      <c r="AY17" s="115">
        <f t="shared" si="34"/>
        <v>0</v>
      </c>
      <c r="AZ17" s="116">
        <f t="shared" si="35"/>
        <v>0</v>
      </c>
      <c r="BA17" s="117">
        <f t="shared" si="36"/>
        <v>0</v>
      </c>
      <c r="BB17" s="115">
        <f t="shared" si="37"/>
        <v>0</v>
      </c>
      <c r="BC17" s="116">
        <f t="shared" si="38"/>
        <v>0</v>
      </c>
      <c r="BD17" s="117">
        <f t="shared" si="39"/>
        <v>0</v>
      </c>
      <c r="BE17" s="115">
        <f t="shared" si="40"/>
        <v>0</v>
      </c>
      <c r="BF17" s="116">
        <f t="shared" si="41"/>
        <v>0</v>
      </c>
      <c r="BG17" s="117">
        <f t="shared" si="42"/>
        <v>0</v>
      </c>
      <c r="BH17" s="115">
        <f t="shared" si="43"/>
        <v>0</v>
      </c>
      <c r="BI17" s="116">
        <f t="shared" si="44"/>
        <v>0</v>
      </c>
      <c r="BJ17" s="117">
        <f t="shared" si="45"/>
        <v>0</v>
      </c>
      <c r="BK17" s="115">
        <f t="shared" si="46"/>
        <v>0</v>
      </c>
      <c r="BL17" s="116">
        <f t="shared" si="47"/>
        <v>0</v>
      </c>
      <c r="BM17" s="117">
        <f t="shared" si="48"/>
        <v>0</v>
      </c>
      <c r="BN17" s="115">
        <f t="shared" si="49"/>
        <v>0</v>
      </c>
      <c r="BO17" s="116">
        <f t="shared" si="50"/>
        <v>0</v>
      </c>
      <c r="BP17" s="117">
        <f t="shared" si="51"/>
        <v>0</v>
      </c>
      <c r="BQ17" s="115">
        <f t="shared" si="52"/>
        <v>0</v>
      </c>
      <c r="BR17" s="116">
        <f t="shared" si="53"/>
        <v>0</v>
      </c>
      <c r="BS17" s="117">
        <f t="shared" si="54"/>
        <v>0</v>
      </c>
      <c r="BT17" s="115">
        <f t="shared" si="55"/>
        <v>0</v>
      </c>
      <c r="BU17" s="116">
        <f t="shared" si="56"/>
        <v>0</v>
      </c>
      <c r="BV17" s="117">
        <f t="shared" si="57"/>
        <v>0</v>
      </c>
      <c r="BW17" s="115">
        <f t="shared" si="58"/>
        <v>0</v>
      </c>
      <c r="BX17" s="116">
        <f t="shared" si="59"/>
        <v>0</v>
      </c>
      <c r="BY17" s="118">
        <f t="shared" si="60"/>
        <v>0</v>
      </c>
      <c r="BZ17" s="115">
        <f t="shared" si="61"/>
        <v>0</v>
      </c>
      <c r="CA17" s="116">
        <f t="shared" si="62"/>
        <v>0</v>
      </c>
      <c r="CB17" s="117">
        <f t="shared" si="63"/>
        <v>0</v>
      </c>
    </row>
    <row r="18" spans="1:80" s="90" customFormat="1" ht="19.5" customHeight="1">
      <c r="A18" s="108">
        <v>4</v>
      </c>
      <c r="B18" s="183" t="s">
        <v>92</v>
      </c>
      <c r="C18" s="109"/>
      <c r="D18" s="109">
        <v>3</v>
      </c>
      <c r="E18" s="111">
        <f>VLOOKUP(D18,'Formulas L'!$A$5:$V$43,G18+2,FALSE)</f>
        <v>3.1023622047244093</v>
      </c>
      <c r="F18" s="186">
        <v>1</v>
      </c>
      <c r="G18" s="186">
        <v>10</v>
      </c>
      <c r="H18" s="186">
        <f>60+60+80+80</f>
        <v>280</v>
      </c>
      <c r="I18" s="112">
        <f>VLOOKUP(D18,'Formulas L'!$A$3:$Y$39,23,FALSE)</f>
        <v>0.51</v>
      </c>
      <c r="J18" s="112">
        <f>VLOOKUP(D18,'Formulas L'!$A$3:$Y$40,24,FALSE)</f>
        <v>0.49</v>
      </c>
      <c r="K18" s="112">
        <f>VLOOKUP(D18,'Formulas L'!$A$3:$Y$40,25,FALSE)</f>
        <v>0</v>
      </c>
      <c r="L18" s="113">
        <f t="shared" si="0"/>
        <v>12.306036745406823</v>
      </c>
      <c r="M18" s="187" t="s">
        <v>91</v>
      </c>
      <c r="N18" s="113">
        <f t="shared" si="1"/>
        <v>11.82344706911636</v>
      </c>
      <c r="O18" s="187" t="s">
        <v>91</v>
      </c>
      <c r="P18" s="113">
        <f t="shared" si="2"/>
        <v>0</v>
      </c>
      <c r="Q18" s="188"/>
      <c r="R18" s="114">
        <f t="shared" si="3"/>
        <v>24.129483814523184</v>
      </c>
      <c r="S18" s="48"/>
      <c r="T18" s="93"/>
      <c r="U18" s="115">
        <f t="shared" si="4"/>
        <v>12.306036745406823</v>
      </c>
      <c r="V18" s="116">
        <f t="shared" si="5"/>
        <v>11.82344706911636</v>
      </c>
      <c r="W18" s="117">
        <f t="shared" si="6"/>
        <v>0</v>
      </c>
      <c r="X18" s="115">
        <f t="shared" si="7"/>
        <v>0</v>
      </c>
      <c r="Y18" s="116">
        <f t="shared" si="8"/>
        <v>0</v>
      </c>
      <c r="Z18" s="117">
        <f t="shared" si="9"/>
        <v>0</v>
      </c>
      <c r="AA18" s="115">
        <f t="shared" si="10"/>
        <v>0</v>
      </c>
      <c r="AB18" s="116">
        <f t="shared" si="11"/>
        <v>0</v>
      </c>
      <c r="AC18" s="117">
        <f t="shared" si="12"/>
        <v>0</v>
      </c>
      <c r="AD18" s="115">
        <f t="shared" si="13"/>
        <v>0</v>
      </c>
      <c r="AE18" s="116">
        <f t="shared" si="14"/>
        <v>0</v>
      </c>
      <c r="AF18" s="117">
        <f t="shared" si="15"/>
        <v>0</v>
      </c>
      <c r="AG18" s="115">
        <f t="shared" si="16"/>
        <v>0</v>
      </c>
      <c r="AH18" s="116">
        <f t="shared" si="17"/>
        <v>0</v>
      </c>
      <c r="AI18" s="117">
        <f t="shared" si="18"/>
        <v>0</v>
      </c>
      <c r="AJ18" s="115">
        <f t="shared" si="19"/>
        <v>0</v>
      </c>
      <c r="AK18" s="116">
        <f t="shared" si="20"/>
        <v>0</v>
      </c>
      <c r="AL18" s="117">
        <f t="shared" si="21"/>
        <v>0</v>
      </c>
      <c r="AM18" s="115">
        <f t="shared" si="22"/>
        <v>0</v>
      </c>
      <c r="AN18" s="116">
        <f t="shared" si="23"/>
        <v>0</v>
      </c>
      <c r="AO18" s="117">
        <f t="shared" si="24"/>
        <v>0</v>
      </c>
      <c r="AP18" s="115">
        <f t="shared" si="25"/>
        <v>0</v>
      </c>
      <c r="AQ18" s="116">
        <f t="shared" si="26"/>
        <v>0</v>
      </c>
      <c r="AR18" s="117">
        <f t="shared" si="27"/>
        <v>0</v>
      </c>
      <c r="AS18" s="115">
        <f t="shared" si="28"/>
        <v>0</v>
      </c>
      <c r="AT18" s="116">
        <f t="shared" si="29"/>
        <v>0</v>
      </c>
      <c r="AU18" s="117">
        <f t="shared" si="30"/>
        <v>0</v>
      </c>
      <c r="AV18" s="115">
        <f t="shared" si="31"/>
        <v>0</v>
      </c>
      <c r="AW18" s="116">
        <f t="shared" si="32"/>
        <v>0</v>
      </c>
      <c r="AX18" s="117">
        <f t="shared" si="33"/>
        <v>0</v>
      </c>
      <c r="AY18" s="115">
        <f t="shared" si="34"/>
        <v>0</v>
      </c>
      <c r="AZ18" s="116">
        <f t="shared" si="35"/>
        <v>0</v>
      </c>
      <c r="BA18" s="117">
        <f t="shared" si="36"/>
        <v>0</v>
      </c>
      <c r="BB18" s="115">
        <f t="shared" si="37"/>
        <v>0</v>
      </c>
      <c r="BC18" s="116">
        <f t="shared" si="38"/>
        <v>0</v>
      </c>
      <c r="BD18" s="117">
        <f t="shared" si="39"/>
        <v>0</v>
      </c>
      <c r="BE18" s="115">
        <f t="shared" si="40"/>
        <v>0</v>
      </c>
      <c r="BF18" s="116">
        <f t="shared" si="41"/>
        <v>0</v>
      </c>
      <c r="BG18" s="117">
        <f t="shared" si="42"/>
        <v>0</v>
      </c>
      <c r="BH18" s="115">
        <f t="shared" si="43"/>
        <v>0</v>
      </c>
      <c r="BI18" s="116">
        <f t="shared" si="44"/>
        <v>0</v>
      </c>
      <c r="BJ18" s="117">
        <f t="shared" si="45"/>
        <v>0</v>
      </c>
      <c r="BK18" s="115">
        <f t="shared" si="46"/>
        <v>0</v>
      </c>
      <c r="BL18" s="116">
        <f t="shared" si="47"/>
        <v>0</v>
      </c>
      <c r="BM18" s="117">
        <f t="shared" si="48"/>
        <v>0</v>
      </c>
      <c r="BN18" s="115">
        <f t="shared" si="49"/>
        <v>0</v>
      </c>
      <c r="BO18" s="116">
        <f t="shared" si="50"/>
        <v>0</v>
      </c>
      <c r="BP18" s="117">
        <f t="shared" si="51"/>
        <v>0</v>
      </c>
      <c r="BQ18" s="115">
        <f t="shared" si="52"/>
        <v>0</v>
      </c>
      <c r="BR18" s="116">
        <f t="shared" si="53"/>
        <v>0</v>
      </c>
      <c r="BS18" s="117">
        <f t="shared" si="54"/>
        <v>0</v>
      </c>
      <c r="BT18" s="115">
        <f t="shared" si="55"/>
        <v>0</v>
      </c>
      <c r="BU18" s="116">
        <f t="shared" si="56"/>
        <v>0</v>
      </c>
      <c r="BV18" s="117">
        <f t="shared" si="57"/>
        <v>0</v>
      </c>
      <c r="BW18" s="115">
        <f t="shared" si="58"/>
        <v>0</v>
      </c>
      <c r="BX18" s="116">
        <f t="shared" si="59"/>
        <v>0</v>
      </c>
      <c r="BY18" s="118">
        <f t="shared" si="60"/>
        <v>0</v>
      </c>
      <c r="BZ18" s="115">
        <f t="shared" si="61"/>
        <v>0</v>
      </c>
      <c r="CA18" s="116">
        <f t="shared" si="62"/>
        <v>0</v>
      </c>
      <c r="CB18" s="117">
        <f t="shared" si="63"/>
        <v>0</v>
      </c>
    </row>
    <row r="19" spans="1:80" s="90" customFormat="1" ht="19.5" customHeight="1" hidden="1">
      <c r="A19" s="108">
        <v>5</v>
      </c>
      <c r="B19" s="183"/>
      <c r="C19" s="109"/>
      <c r="D19" s="109">
        <v>1</v>
      </c>
      <c r="E19" s="111" t="e">
        <f>VLOOKUP(D19,'Formulas L'!$A$5:$V$43,G19+2,FALSE)</f>
        <v>#N/A</v>
      </c>
      <c r="F19" s="186"/>
      <c r="G19" s="186"/>
      <c r="H19" s="186"/>
      <c r="I19" s="112" t="str">
        <f>VLOOKUP(D19,'Formulas L'!$A$3:$Y$39,23,FALSE)</f>
        <v>NDL</v>
      </c>
      <c r="J19" s="112" t="str">
        <f>VLOOKUP(D19,'Formulas L'!$A$3:$Y$40,24,FALSE)</f>
        <v>BN</v>
      </c>
      <c r="K19" s="112" t="str">
        <f>VLOOKUP(D19,'Formulas L'!$A$3:$Y$40,25,FALSE)</f>
        <v>LP</v>
      </c>
      <c r="L19" s="113">
        <f t="shared" si="0"/>
        <v>0</v>
      </c>
      <c r="M19" s="187"/>
      <c r="N19" s="113">
        <f t="shared" si="1"/>
        <v>0</v>
      </c>
      <c r="O19" s="187"/>
      <c r="P19" s="113">
        <f t="shared" si="2"/>
        <v>0</v>
      </c>
      <c r="Q19" s="188"/>
      <c r="R19" s="114">
        <f t="shared" si="3"/>
        <v>0</v>
      </c>
      <c r="S19" s="48"/>
      <c r="T19" s="93"/>
      <c r="U19" s="115">
        <f t="shared" si="4"/>
        <v>0</v>
      </c>
      <c r="V19" s="116">
        <f t="shared" si="5"/>
        <v>0</v>
      </c>
      <c r="W19" s="117">
        <f t="shared" si="6"/>
        <v>0</v>
      </c>
      <c r="X19" s="115">
        <f t="shared" si="7"/>
        <v>0</v>
      </c>
      <c r="Y19" s="116">
        <f t="shared" si="8"/>
        <v>0</v>
      </c>
      <c r="Z19" s="117">
        <f t="shared" si="9"/>
        <v>0</v>
      </c>
      <c r="AA19" s="115">
        <f t="shared" si="10"/>
        <v>0</v>
      </c>
      <c r="AB19" s="116">
        <f t="shared" si="11"/>
        <v>0</v>
      </c>
      <c r="AC19" s="117">
        <f t="shared" si="12"/>
        <v>0</v>
      </c>
      <c r="AD19" s="115">
        <f t="shared" si="13"/>
        <v>0</v>
      </c>
      <c r="AE19" s="116">
        <f t="shared" si="14"/>
        <v>0</v>
      </c>
      <c r="AF19" s="117">
        <f t="shared" si="15"/>
        <v>0</v>
      </c>
      <c r="AG19" s="115">
        <f t="shared" si="16"/>
        <v>0</v>
      </c>
      <c r="AH19" s="116">
        <f t="shared" si="17"/>
        <v>0</v>
      </c>
      <c r="AI19" s="117">
        <f t="shared" si="18"/>
        <v>0</v>
      </c>
      <c r="AJ19" s="115">
        <f t="shared" si="19"/>
        <v>0</v>
      </c>
      <c r="AK19" s="116">
        <f t="shared" si="20"/>
        <v>0</v>
      </c>
      <c r="AL19" s="117">
        <f t="shared" si="21"/>
        <v>0</v>
      </c>
      <c r="AM19" s="115">
        <f t="shared" si="22"/>
        <v>0</v>
      </c>
      <c r="AN19" s="116">
        <f t="shared" si="23"/>
        <v>0</v>
      </c>
      <c r="AO19" s="117">
        <f t="shared" si="24"/>
        <v>0</v>
      </c>
      <c r="AP19" s="115">
        <f t="shared" si="25"/>
        <v>0</v>
      </c>
      <c r="AQ19" s="116">
        <f t="shared" si="26"/>
        <v>0</v>
      </c>
      <c r="AR19" s="117">
        <f t="shared" si="27"/>
        <v>0</v>
      </c>
      <c r="AS19" s="115">
        <f t="shared" si="28"/>
        <v>0</v>
      </c>
      <c r="AT19" s="116">
        <f t="shared" si="29"/>
        <v>0</v>
      </c>
      <c r="AU19" s="117">
        <f t="shared" si="30"/>
        <v>0</v>
      </c>
      <c r="AV19" s="115">
        <f t="shared" si="31"/>
        <v>0</v>
      </c>
      <c r="AW19" s="116">
        <f t="shared" si="32"/>
        <v>0</v>
      </c>
      <c r="AX19" s="117">
        <f t="shared" si="33"/>
        <v>0</v>
      </c>
      <c r="AY19" s="115">
        <f t="shared" si="34"/>
        <v>0</v>
      </c>
      <c r="AZ19" s="116">
        <f t="shared" si="35"/>
        <v>0</v>
      </c>
      <c r="BA19" s="117">
        <f t="shared" si="36"/>
        <v>0</v>
      </c>
      <c r="BB19" s="115">
        <f t="shared" si="37"/>
        <v>0</v>
      </c>
      <c r="BC19" s="116">
        <f t="shared" si="38"/>
        <v>0</v>
      </c>
      <c r="BD19" s="117">
        <f t="shared" si="39"/>
        <v>0</v>
      </c>
      <c r="BE19" s="115">
        <f t="shared" si="40"/>
        <v>0</v>
      </c>
      <c r="BF19" s="116">
        <f t="shared" si="41"/>
        <v>0</v>
      </c>
      <c r="BG19" s="117">
        <f t="shared" si="42"/>
        <v>0</v>
      </c>
      <c r="BH19" s="115">
        <f t="shared" si="43"/>
        <v>0</v>
      </c>
      <c r="BI19" s="116">
        <f t="shared" si="44"/>
        <v>0</v>
      </c>
      <c r="BJ19" s="117">
        <f t="shared" si="45"/>
        <v>0</v>
      </c>
      <c r="BK19" s="115">
        <f t="shared" si="46"/>
        <v>0</v>
      </c>
      <c r="BL19" s="116">
        <f t="shared" si="47"/>
        <v>0</v>
      </c>
      <c r="BM19" s="117">
        <f t="shared" si="48"/>
        <v>0</v>
      </c>
      <c r="BN19" s="115">
        <f t="shared" si="49"/>
        <v>0</v>
      </c>
      <c r="BO19" s="116">
        <f t="shared" si="50"/>
        <v>0</v>
      </c>
      <c r="BP19" s="117">
        <f t="shared" si="51"/>
        <v>0</v>
      </c>
      <c r="BQ19" s="115">
        <f t="shared" si="52"/>
        <v>0</v>
      </c>
      <c r="BR19" s="116">
        <f t="shared" si="53"/>
        <v>0</v>
      </c>
      <c r="BS19" s="117">
        <f t="shared" si="54"/>
        <v>0</v>
      </c>
      <c r="BT19" s="115">
        <f t="shared" si="55"/>
        <v>0</v>
      </c>
      <c r="BU19" s="116">
        <f t="shared" si="56"/>
        <v>0</v>
      </c>
      <c r="BV19" s="117">
        <f t="shared" si="57"/>
        <v>0</v>
      </c>
      <c r="BW19" s="115">
        <f t="shared" si="58"/>
        <v>0</v>
      </c>
      <c r="BX19" s="116">
        <f t="shared" si="59"/>
        <v>0</v>
      </c>
      <c r="BY19" s="118">
        <f t="shared" si="60"/>
        <v>0</v>
      </c>
      <c r="BZ19" s="115">
        <f t="shared" si="61"/>
        <v>0</v>
      </c>
      <c r="CA19" s="116">
        <f t="shared" si="62"/>
        <v>0</v>
      </c>
      <c r="CB19" s="117">
        <f t="shared" si="63"/>
        <v>0</v>
      </c>
    </row>
    <row r="20" spans="1:80" s="90" customFormat="1" ht="19.5" customHeight="1" hidden="1">
      <c r="A20" s="108">
        <v>6</v>
      </c>
      <c r="B20" s="183"/>
      <c r="C20" s="109"/>
      <c r="D20" s="109">
        <v>1</v>
      </c>
      <c r="E20" s="111" t="e">
        <f>VLOOKUP(D20,'Formulas L'!$A$5:$V$43,G20+2,FALSE)</f>
        <v>#N/A</v>
      </c>
      <c r="F20" s="186"/>
      <c r="G20" s="186"/>
      <c r="H20" s="186"/>
      <c r="I20" s="112" t="str">
        <f>VLOOKUP(D20,'Formulas L'!$A$3:$Y$39,23,FALSE)</f>
        <v>NDL</v>
      </c>
      <c r="J20" s="112" t="str">
        <f>VLOOKUP(D20,'Formulas L'!$A$3:$Y$40,24,FALSE)</f>
        <v>BN</v>
      </c>
      <c r="K20" s="112" t="str">
        <f>VLOOKUP(D20,'Formulas L'!$A$3:$Y$40,25,FALSE)</f>
        <v>LP</v>
      </c>
      <c r="L20" s="113">
        <f t="shared" si="0"/>
        <v>0</v>
      </c>
      <c r="M20" s="187"/>
      <c r="N20" s="113">
        <f t="shared" si="1"/>
        <v>0</v>
      </c>
      <c r="O20" s="187"/>
      <c r="P20" s="113">
        <f t="shared" si="2"/>
        <v>0</v>
      </c>
      <c r="Q20" s="188"/>
      <c r="R20" s="114">
        <f t="shared" si="3"/>
        <v>0</v>
      </c>
      <c r="S20" s="48"/>
      <c r="T20" s="93"/>
      <c r="U20" s="115">
        <f t="shared" si="4"/>
        <v>0</v>
      </c>
      <c r="V20" s="116">
        <f t="shared" si="5"/>
        <v>0</v>
      </c>
      <c r="W20" s="117">
        <f t="shared" si="6"/>
        <v>0</v>
      </c>
      <c r="X20" s="115">
        <f t="shared" si="7"/>
        <v>0</v>
      </c>
      <c r="Y20" s="116">
        <f t="shared" si="8"/>
        <v>0</v>
      </c>
      <c r="Z20" s="117">
        <f t="shared" si="9"/>
        <v>0</v>
      </c>
      <c r="AA20" s="115">
        <f t="shared" si="10"/>
        <v>0</v>
      </c>
      <c r="AB20" s="116">
        <f t="shared" si="11"/>
        <v>0</v>
      </c>
      <c r="AC20" s="117">
        <f t="shared" si="12"/>
        <v>0</v>
      </c>
      <c r="AD20" s="115">
        <f t="shared" si="13"/>
        <v>0</v>
      </c>
      <c r="AE20" s="116">
        <f t="shared" si="14"/>
        <v>0</v>
      </c>
      <c r="AF20" s="117">
        <f t="shared" si="15"/>
        <v>0</v>
      </c>
      <c r="AG20" s="115">
        <f t="shared" si="16"/>
        <v>0</v>
      </c>
      <c r="AH20" s="116">
        <f t="shared" si="17"/>
        <v>0</v>
      </c>
      <c r="AI20" s="117">
        <f t="shared" si="18"/>
        <v>0</v>
      </c>
      <c r="AJ20" s="115">
        <f t="shared" si="19"/>
        <v>0</v>
      </c>
      <c r="AK20" s="116">
        <f t="shared" si="20"/>
        <v>0</v>
      </c>
      <c r="AL20" s="117">
        <f t="shared" si="21"/>
        <v>0</v>
      </c>
      <c r="AM20" s="115">
        <f t="shared" si="22"/>
        <v>0</v>
      </c>
      <c r="AN20" s="116">
        <f t="shared" si="23"/>
        <v>0</v>
      </c>
      <c r="AO20" s="117">
        <f t="shared" si="24"/>
        <v>0</v>
      </c>
      <c r="AP20" s="115">
        <f t="shared" si="25"/>
        <v>0</v>
      </c>
      <c r="AQ20" s="116">
        <f t="shared" si="26"/>
        <v>0</v>
      </c>
      <c r="AR20" s="117">
        <f t="shared" si="27"/>
        <v>0</v>
      </c>
      <c r="AS20" s="115">
        <f t="shared" si="28"/>
        <v>0</v>
      </c>
      <c r="AT20" s="116">
        <f t="shared" si="29"/>
        <v>0</v>
      </c>
      <c r="AU20" s="117">
        <f t="shared" si="30"/>
        <v>0</v>
      </c>
      <c r="AV20" s="115">
        <f t="shared" si="31"/>
        <v>0</v>
      </c>
      <c r="AW20" s="116">
        <f t="shared" si="32"/>
        <v>0</v>
      </c>
      <c r="AX20" s="117">
        <f t="shared" si="33"/>
        <v>0</v>
      </c>
      <c r="AY20" s="115">
        <f t="shared" si="34"/>
        <v>0</v>
      </c>
      <c r="AZ20" s="116">
        <f t="shared" si="35"/>
        <v>0</v>
      </c>
      <c r="BA20" s="117">
        <f t="shared" si="36"/>
        <v>0</v>
      </c>
      <c r="BB20" s="115">
        <f t="shared" si="37"/>
        <v>0</v>
      </c>
      <c r="BC20" s="116">
        <f t="shared" si="38"/>
        <v>0</v>
      </c>
      <c r="BD20" s="117">
        <f t="shared" si="39"/>
        <v>0</v>
      </c>
      <c r="BE20" s="115">
        <f t="shared" si="40"/>
        <v>0</v>
      </c>
      <c r="BF20" s="116">
        <f t="shared" si="41"/>
        <v>0</v>
      </c>
      <c r="BG20" s="117">
        <f t="shared" si="42"/>
        <v>0</v>
      </c>
      <c r="BH20" s="115">
        <f t="shared" si="43"/>
        <v>0</v>
      </c>
      <c r="BI20" s="116">
        <f t="shared" si="44"/>
        <v>0</v>
      </c>
      <c r="BJ20" s="117">
        <f t="shared" si="45"/>
        <v>0</v>
      </c>
      <c r="BK20" s="115">
        <f t="shared" si="46"/>
        <v>0</v>
      </c>
      <c r="BL20" s="116">
        <f t="shared" si="47"/>
        <v>0</v>
      </c>
      <c r="BM20" s="117">
        <f t="shared" si="48"/>
        <v>0</v>
      </c>
      <c r="BN20" s="115">
        <f t="shared" si="49"/>
        <v>0</v>
      </c>
      <c r="BO20" s="116">
        <f t="shared" si="50"/>
        <v>0</v>
      </c>
      <c r="BP20" s="117">
        <f t="shared" si="51"/>
        <v>0</v>
      </c>
      <c r="BQ20" s="115">
        <f t="shared" si="52"/>
        <v>0</v>
      </c>
      <c r="BR20" s="116">
        <f t="shared" si="53"/>
        <v>0</v>
      </c>
      <c r="BS20" s="117">
        <f t="shared" si="54"/>
        <v>0</v>
      </c>
      <c r="BT20" s="115">
        <f t="shared" si="55"/>
        <v>0</v>
      </c>
      <c r="BU20" s="116">
        <f t="shared" si="56"/>
        <v>0</v>
      </c>
      <c r="BV20" s="117">
        <f t="shared" si="57"/>
        <v>0</v>
      </c>
      <c r="BW20" s="115">
        <f t="shared" si="58"/>
        <v>0</v>
      </c>
      <c r="BX20" s="116">
        <f t="shared" si="59"/>
        <v>0</v>
      </c>
      <c r="BY20" s="118">
        <f t="shared" si="60"/>
        <v>0</v>
      </c>
      <c r="BZ20" s="115">
        <f t="shared" si="61"/>
        <v>0</v>
      </c>
      <c r="CA20" s="116">
        <f t="shared" si="62"/>
        <v>0</v>
      </c>
      <c r="CB20" s="117">
        <f t="shared" si="63"/>
        <v>0</v>
      </c>
    </row>
    <row r="21" spans="1:80" s="90" customFormat="1" ht="19.5" customHeight="1" hidden="1">
      <c r="A21" s="108">
        <v>7</v>
      </c>
      <c r="B21" s="183"/>
      <c r="C21" s="109"/>
      <c r="D21" s="109">
        <v>1</v>
      </c>
      <c r="E21" s="111" t="e">
        <f>VLOOKUP(D21,'Formulas L'!$A$5:$V$43,G21+2,FALSE)</f>
        <v>#N/A</v>
      </c>
      <c r="F21" s="186"/>
      <c r="G21" s="186"/>
      <c r="H21" s="186"/>
      <c r="I21" s="112" t="str">
        <f>VLOOKUP(D21,'Formulas L'!$A$3:$Y$39,23,FALSE)</f>
        <v>NDL</v>
      </c>
      <c r="J21" s="112" t="str">
        <f>VLOOKUP(D21,'Formulas L'!$A$3:$Y$40,24,FALSE)</f>
        <v>BN</v>
      </c>
      <c r="K21" s="112" t="str">
        <f>VLOOKUP(D21,'Formulas L'!$A$3:$Y$40,25,FALSE)</f>
        <v>LP</v>
      </c>
      <c r="L21" s="113">
        <f t="shared" si="0"/>
        <v>0</v>
      </c>
      <c r="M21" s="187"/>
      <c r="N21" s="113">
        <f t="shared" si="1"/>
        <v>0</v>
      </c>
      <c r="O21" s="187"/>
      <c r="P21" s="113">
        <f t="shared" si="2"/>
        <v>0</v>
      </c>
      <c r="Q21" s="188"/>
      <c r="R21" s="114">
        <f t="shared" si="3"/>
        <v>0</v>
      </c>
      <c r="S21" s="48"/>
      <c r="T21" s="93"/>
      <c r="U21" s="115">
        <f t="shared" si="4"/>
        <v>0</v>
      </c>
      <c r="V21" s="116">
        <f t="shared" si="5"/>
        <v>0</v>
      </c>
      <c r="W21" s="117">
        <f t="shared" si="6"/>
        <v>0</v>
      </c>
      <c r="X21" s="115">
        <f t="shared" si="7"/>
        <v>0</v>
      </c>
      <c r="Y21" s="116">
        <f t="shared" si="8"/>
        <v>0</v>
      </c>
      <c r="Z21" s="117">
        <f t="shared" si="9"/>
        <v>0</v>
      </c>
      <c r="AA21" s="115">
        <f t="shared" si="10"/>
        <v>0</v>
      </c>
      <c r="AB21" s="116">
        <f t="shared" si="11"/>
        <v>0</v>
      </c>
      <c r="AC21" s="117">
        <f t="shared" si="12"/>
        <v>0</v>
      </c>
      <c r="AD21" s="115">
        <f t="shared" si="13"/>
        <v>0</v>
      </c>
      <c r="AE21" s="116">
        <f t="shared" si="14"/>
        <v>0</v>
      </c>
      <c r="AF21" s="117">
        <f t="shared" si="15"/>
        <v>0</v>
      </c>
      <c r="AG21" s="115">
        <f t="shared" si="16"/>
        <v>0</v>
      </c>
      <c r="AH21" s="116">
        <f t="shared" si="17"/>
        <v>0</v>
      </c>
      <c r="AI21" s="117">
        <f t="shared" si="18"/>
        <v>0</v>
      </c>
      <c r="AJ21" s="115">
        <f t="shared" si="19"/>
        <v>0</v>
      </c>
      <c r="AK21" s="116">
        <f t="shared" si="20"/>
        <v>0</v>
      </c>
      <c r="AL21" s="117">
        <f t="shared" si="21"/>
        <v>0</v>
      </c>
      <c r="AM21" s="115">
        <f t="shared" si="22"/>
        <v>0</v>
      </c>
      <c r="AN21" s="116">
        <f t="shared" si="23"/>
        <v>0</v>
      </c>
      <c r="AO21" s="117">
        <f t="shared" si="24"/>
        <v>0</v>
      </c>
      <c r="AP21" s="115">
        <f t="shared" si="25"/>
        <v>0</v>
      </c>
      <c r="AQ21" s="116">
        <f t="shared" si="26"/>
        <v>0</v>
      </c>
      <c r="AR21" s="117">
        <f t="shared" si="27"/>
        <v>0</v>
      </c>
      <c r="AS21" s="115">
        <f t="shared" si="28"/>
        <v>0</v>
      </c>
      <c r="AT21" s="116">
        <f t="shared" si="29"/>
        <v>0</v>
      </c>
      <c r="AU21" s="117">
        <f t="shared" si="30"/>
        <v>0</v>
      </c>
      <c r="AV21" s="115">
        <f t="shared" si="31"/>
        <v>0</v>
      </c>
      <c r="AW21" s="116">
        <f t="shared" si="32"/>
        <v>0</v>
      </c>
      <c r="AX21" s="117">
        <f t="shared" si="33"/>
        <v>0</v>
      </c>
      <c r="AY21" s="115">
        <f t="shared" si="34"/>
        <v>0</v>
      </c>
      <c r="AZ21" s="116">
        <f t="shared" si="35"/>
        <v>0</v>
      </c>
      <c r="BA21" s="117">
        <f t="shared" si="36"/>
        <v>0</v>
      </c>
      <c r="BB21" s="115">
        <f t="shared" si="37"/>
        <v>0</v>
      </c>
      <c r="BC21" s="116">
        <f t="shared" si="38"/>
        <v>0</v>
      </c>
      <c r="BD21" s="117">
        <f t="shared" si="39"/>
        <v>0</v>
      </c>
      <c r="BE21" s="115">
        <f t="shared" si="40"/>
        <v>0</v>
      </c>
      <c r="BF21" s="116">
        <f t="shared" si="41"/>
        <v>0</v>
      </c>
      <c r="BG21" s="117">
        <f t="shared" si="42"/>
        <v>0</v>
      </c>
      <c r="BH21" s="115">
        <f t="shared" si="43"/>
        <v>0</v>
      </c>
      <c r="BI21" s="116">
        <f t="shared" si="44"/>
        <v>0</v>
      </c>
      <c r="BJ21" s="117">
        <f t="shared" si="45"/>
        <v>0</v>
      </c>
      <c r="BK21" s="115">
        <f t="shared" si="46"/>
        <v>0</v>
      </c>
      <c r="BL21" s="116">
        <f t="shared" si="47"/>
        <v>0</v>
      </c>
      <c r="BM21" s="117">
        <f t="shared" si="48"/>
        <v>0</v>
      </c>
      <c r="BN21" s="115">
        <f t="shared" si="49"/>
        <v>0</v>
      </c>
      <c r="BO21" s="116">
        <f t="shared" si="50"/>
        <v>0</v>
      </c>
      <c r="BP21" s="117">
        <f t="shared" si="51"/>
        <v>0</v>
      </c>
      <c r="BQ21" s="115">
        <f t="shared" si="52"/>
        <v>0</v>
      </c>
      <c r="BR21" s="116">
        <f t="shared" si="53"/>
        <v>0</v>
      </c>
      <c r="BS21" s="117">
        <f t="shared" si="54"/>
        <v>0</v>
      </c>
      <c r="BT21" s="115">
        <f t="shared" si="55"/>
        <v>0</v>
      </c>
      <c r="BU21" s="116">
        <f t="shared" si="56"/>
        <v>0</v>
      </c>
      <c r="BV21" s="117">
        <f t="shared" si="57"/>
        <v>0</v>
      </c>
      <c r="BW21" s="115">
        <f t="shared" si="58"/>
        <v>0</v>
      </c>
      <c r="BX21" s="116">
        <f t="shared" si="59"/>
        <v>0</v>
      </c>
      <c r="BY21" s="118">
        <f t="shared" si="60"/>
        <v>0</v>
      </c>
      <c r="BZ21" s="115">
        <f t="shared" si="61"/>
        <v>0</v>
      </c>
      <c r="CA21" s="116">
        <f t="shared" si="62"/>
        <v>0</v>
      </c>
      <c r="CB21" s="117">
        <f t="shared" si="63"/>
        <v>0</v>
      </c>
    </row>
    <row r="22" spans="1:80" s="90" customFormat="1" ht="19.5" customHeight="1" hidden="1">
      <c r="A22" s="108">
        <v>8</v>
      </c>
      <c r="B22" s="183"/>
      <c r="C22" s="109"/>
      <c r="D22" s="109">
        <v>1</v>
      </c>
      <c r="E22" s="111" t="e">
        <f>VLOOKUP(D22,'Formulas L'!$A$5:$V$43,G22+2,FALSE)</f>
        <v>#N/A</v>
      </c>
      <c r="F22" s="186"/>
      <c r="G22" s="186"/>
      <c r="H22" s="186"/>
      <c r="I22" s="112" t="str">
        <f>VLOOKUP(D22,'Formulas L'!$A$3:$Y$39,23,FALSE)</f>
        <v>NDL</v>
      </c>
      <c r="J22" s="112" t="str">
        <f>VLOOKUP(D22,'Formulas L'!$A$3:$Y$40,24,FALSE)</f>
        <v>BN</v>
      </c>
      <c r="K22" s="112" t="str">
        <f>VLOOKUP(D22,'Formulas L'!$A$3:$Y$40,25,FALSE)</f>
        <v>LP</v>
      </c>
      <c r="L22" s="113">
        <f t="shared" si="0"/>
        <v>0</v>
      </c>
      <c r="M22" s="187"/>
      <c r="N22" s="113">
        <f t="shared" si="1"/>
        <v>0</v>
      </c>
      <c r="O22" s="187"/>
      <c r="P22" s="113">
        <f t="shared" si="2"/>
        <v>0</v>
      </c>
      <c r="Q22" s="188"/>
      <c r="R22" s="114">
        <f t="shared" si="3"/>
        <v>0</v>
      </c>
      <c r="S22" s="48"/>
      <c r="T22" s="93"/>
      <c r="U22" s="115">
        <f t="shared" si="4"/>
        <v>0</v>
      </c>
      <c r="V22" s="116">
        <f t="shared" si="5"/>
        <v>0</v>
      </c>
      <c r="W22" s="117">
        <f t="shared" si="6"/>
        <v>0</v>
      </c>
      <c r="X22" s="115">
        <f t="shared" si="7"/>
        <v>0</v>
      </c>
      <c r="Y22" s="116">
        <f t="shared" si="8"/>
        <v>0</v>
      </c>
      <c r="Z22" s="117">
        <f t="shared" si="9"/>
        <v>0</v>
      </c>
      <c r="AA22" s="115">
        <f t="shared" si="10"/>
        <v>0</v>
      </c>
      <c r="AB22" s="116">
        <f t="shared" si="11"/>
        <v>0</v>
      </c>
      <c r="AC22" s="117">
        <f t="shared" si="12"/>
        <v>0</v>
      </c>
      <c r="AD22" s="115">
        <f t="shared" si="13"/>
        <v>0</v>
      </c>
      <c r="AE22" s="116">
        <f t="shared" si="14"/>
        <v>0</v>
      </c>
      <c r="AF22" s="117">
        <f t="shared" si="15"/>
        <v>0</v>
      </c>
      <c r="AG22" s="115">
        <f t="shared" si="16"/>
        <v>0</v>
      </c>
      <c r="AH22" s="116">
        <f t="shared" si="17"/>
        <v>0</v>
      </c>
      <c r="AI22" s="117">
        <f t="shared" si="18"/>
        <v>0</v>
      </c>
      <c r="AJ22" s="115">
        <f t="shared" si="19"/>
        <v>0</v>
      </c>
      <c r="AK22" s="116">
        <f t="shared" si="20"/>
        <v>0</v>
      </c>
      <c r="AL22" s="117">
        <f t="shared" si="21"/>
        <v>0</v>
      </c>
      <c r="AM22" s="115">
        <f t="shared" si="22"/>
        <v>0</v>
      </c>
      <c r="AN22" s="116">
        <f t="shared" si="23"/>
        <v>0</v>
      </c>
      <c r="AO22" s="117">
        <f t="shared" si="24"/>
        <v>0</v>
      </c>
      <c r="AP22" s="115">
        <f t="shared" si="25"/>
        <v>0</v>
      </c>
      <c r="AQ22" s="116">
        <f t="shared" si="26"/>
        <v>0</v>
      </c>
      <c r="AR22" s="117">
        <f t="shared" si="27"/>
        <v>0</v>
      </c>
      <c r="AS22" s="115">
        <f t="shared" si="28"/>
        <v>0</v>
      </c>
      <c r="AT22" s="116">
        <f t="shared" si="29"/>
        <v>0</v>
      </c>
      <c r="AU22" s="117">
        <f t="shared" si="30"/>
        <v>0</v>
      </c>
      <c r="AV22" s="115">
        <f t="shared" si="31"/>
        <v>0</v>
      </c>
      <c r="AW22" s="116">
        <f t="shared" si="32"/>
        <v>0</v>
      </c>
      <c r="AX22" s="117">
        <f t="shared" si="33"/>
        <v>0</v>
      </c>
      <c r="AY22" s="115">
        <f t="shared" si="34"/>
        <v>0</v>
      </c>
      <c r="AZ22" s="116">
        <f t="shared" si="35"/>
        <v>0</v>
      </c>
      <c r="BA22" s="117">
        <f t="shared" si="36"/>
        <v>0</v>
      </c>
      <c r="BB22" s="115">
        <f t="shared" si="37"/>
        <v>0</v>
      </c>
      <c r="BC22" s="116">
        <f t="shared" si="38"/>
        <v>0</v>
      </c>
      <c r="BD22" s="117">
        <f t="shared" si="39"/>
        <v>0</v>
      </c>
      <c r="BE22" s="115">
        <f t="shared" si="40"/>
        <v>0</v>
      </c>
      <c r="BF22" s="116">
        <f t="shared" si="41"/>
        <v>0</v>
      </c>
      <c r="BG22" s="117">
        <f t="shared" si="42"/>
        <v>0</v>
      </c>
      <c r="BH22" s="115">
        <f t="shared" si="43"/>
        <v>0</v>
      </c>
      <c r="BI22" s="116">
        <f t="shared" si="44"/>
        <v>0</v>
      </c>
      <c r="BJ22" s="117">
        <f t="shared" si="45"/>
        <v>0</v>
      </c>
      <c r="BK22" s="115">
        <f t="shared" si="46"/>
        <v>0</v>
      </c>
      <c r="BL22" s="116">
        <f t="shared" si="47"/>
        <v>0</v>
      </c>
      <c r="BM22" s="117">
        <f t="shared" si="48"/>
        <v>0</v>
      </c>
      <c r="BN22" s="115">
        <f t="shared" si="49"/>
        <v>0</v>
      </c>
      <c r="BO22" s="116">
        <f t="shared" si="50"/>
        <v>0</v>
      </c>
      <c r="BP22" s="117">
        <f t="shared" si="51"/>
        <v>0</v>
      </c>
      <c r="BQ22" s="115">
        <f t="shared" si="52"/>
        <v>0</v>
      </c>
      <c r="BR22" s="116">
        <f t="shared" si="53"/>
        <v>0</v>
      </c>
      <c r="BS22" s="117">
        <f t="shared" si="54"/>
        <v>0</v>
      </c>
      <c r="BT22" s="115">
        <f t="shared" si="55"/>
        <v>0</v>
      </c>
      <c r="BU22" s="116">
        <f t="shared" si="56"/>
        <v>0</v>
      </c>
      <c r="BV22" s="117">
        <f t="shared" si="57"/>
        <v>0</v>
      </c>
      <c r="BW22" s="115">
        <f t="shared" si="58"/>
        <v>0</v>
      </c>
      <c r="BX22" s="116">
        <f t="shared" si="59"/>
        <v>0</v>
      </c>
      <c r="BY22" s="118">
        <f t="shared" si="60"/>
        <v>0</v>
      </c>
      <c r="BZ22" s="115">
        <f t="shared" si="61"/>
        <v>0</v>
      </c>
      <c r="CA22" s="116">
        <f t="shared" si="62"/>
        <v>0</v>
      </c>
      <c r="CB22" s="117">
        <f t="shared" si="63"/>
        <v>0</v>
      </c>
    </row>
    <row r="23" spans="1:80" s="90" customFormat="1" ht="19.5" customHeight="1" hidden="1">
      <c r="A23" s="108">
        <v>9</v>
      </c>
      <c r="B23" s="183"/>
      <c r="C23" s="109"/>
      <c r="D23" s="109">
        <v>1</v>
      </c>
      <c r="E23" s="111" t="e">
        <f>VLOOKUP(D23,'Formulas L'!$A$5:$V$43,G23+2,FALSE)</f>
        <v>#N/A</v>
      </c>
      <c r="F23" s="186"/>
      <c r="G23" s="186"/>
      <c r="H23" s="186"/>
      <c r="I23" s="112" t="str">
        <f>VLOOKUP(D23,'Formulas L'!$A$3:$Y$39,23,FALSE)</f>
        <v>NDL</v>
      </c>
      <c r="J23" s="112" t="str">
        <f>VLOOKUP(D23,'Formulas L'!$A$3:$Y$40,24,FALSE)</f>
        <v>BN</v>
      </c>
      <c r="K23" s="112" t="str">
        <f>VLOOKUP(D23,'Formulas L'!$A$3:$Y$40,25,FALSE)</f>
        <v>LP</v>
      </c>
      <c r="L23" s="113">
        <f t="shared" si="0"/>
        <v>0</v>
      </c>
      <c r="M23" s="187"/>
      <c r="N23" s="113">
        <f t="shared" si="1"/>
        <v>0</v>
      </c>
      <c r="O23" s="187"/>
      <c r="P23" s="113">
        <f t="shared" si="2"/>
        <v>0</v>
      </c>
      <c r="Q23" s="188"/>
      <c r="R23" s="114">
        <f t="shared" si="3"/>
        <v>0</v>
      </c>
      <c r="S23" s="48"/>
      <c r="T23" s="93"/>
      <c r="U23" s="115">
        <f t="shared" si="4"/>
        <v>0</v>
      </c>
      <c r="V23" s="116">
        <f t="shared" si="5"/>
        <v>0</v>
      </c>
      <c r="W23" s="117">
        <f t="shared" si="6"/>
        <v>0</v>
      </c>
      <c r="X23" s="115">
        <f t="shared" si="7"/>
        <v>0</v>
      </c>
      <c r="Y23" s="116">
        <f t="shared" si="8"/>
        <v>0</v>
      </c>
      <c r="Z23" s="117">
        <f t="shared" si="9"/>
        <v>0</v>
      </c>
      <c r="AA23" s="115">
        <f t="shared" si="10"/>
        <v>0</v>
      </c>
      <c r="AB23" s="116">
        <f t="shared" si="11"/>
        <v>0</v>
      </c>
      <c r="AC23" s="117">
        <f t="shared" si="12"/>
        <v>0</v>
      </c>
      <c r="AD23" s="115">
        <f t="shared" si="13"/>
        <v>0</v>
      </c>
      <c r="AE23" s="116">
        <f t="shared" si="14"/>
        <v>0</v>
      </c>
      <c r="AF23" s="117">
        <f t="shared" si="15"/>
        <v>0</v>
      </c>
      <c r="AG23" s="115">
        <f t="shared" si="16"/>
        <v>0</v>
      </c>
      <c r="AH23" s="116">
        <f t="shared" si="17"/>
        <v>0</v>
      </c>
      <c r="AI23" s="117">
        <f t="shared" si="18"/>
        <v>0</v>
      </c>
      <c r="AJ23" s="115">
        <f t="shared" si="19"/>
        <v>0</v>
      </c>
      <c r="AK23" s="116">
        <f t="shared" si="20"/>
        <v>0</v>
      </c>
      <c r="AL23" s="117">
        <f t="shared" si="21"/>
        <v>0</v>
      </c>
      <c r="AM23" s="115">
        <f t="shared" si="22"/>
        <v>0</v>
      </c>
      <c r="AN23" s="116">
        <f t="shared" si="23"/>
        <v>0</v>
      </c>
      <c r="AO23" s="117">
        <f t="shared" si="24"/>
        <v>0</v>
      </c>
      <c r="AP23" s="115">
        <f t="shared" si="25"/>
        <v>0</v>
      </c>
      <c r="AQ23" s="116">
        <f t="shared" si="26"/>
        <v>0</v>
      </c>
      <c r="AR23" s="117">
        <f t="shared" si="27"/>
        <v>0</v>
      </c>
      <c r="AS23" s="115">
        <f t="shared" si="28"/>
        <v>0</v>
      </c>
      <c r="AT23" s="116">
        <f t="shared" si="29"/>
        <v>0</v>
      </c>
      <c r="AU23" s="117">
        <f t="shared" si="30"/>
        <v>0</v>
      </c>
      <c r="AV23" s="115">
        <f t="shared" si="31"/>
        <v>0</v>
      </c>
      <c r="AW23" s="116">
        <f t="shared" si="32"/>
        <v>0</v>
      </c>
      <c r="AX23" s="117">
        <f t="shared" si="33"/>
        <v>0</v>
      </c>
      <c r="AY23" s="115">
        <f t="shared" si="34"/>
        <v>0</v>
      </c>
      <c r="AZ23" s="116">
        <f t="shared" si="35"/>
        <v>0</v>
      </c>
      <c r="BA23" s="117">
        <f t="shared" si="36"/>
        <v>0</v>
      </c>
      <c r="BB23" s="115">
        <f t="shared" si="37"/>
        <v>0</v>
      </c>
      <c r="BC23" s="116">
        <f t="shared" si="38"/>
        <v>0</v>
      </c>
      <c r="BD23" s="117">
        <f t="shared" si="39"/>
        <v>0</v>
      </c>
      <c r="BE23" s="115">
        <f t="shared" si="40"/>
        <v>0</v>
      </c>
      <c r="BF23" s="116">
        <f t="shared" si="41"/>
        <v>0</v>
      </c>
      <c r="BG23" s="117">
        <f t="shared" si="42"/>
        <v>0</v>
      </c>
      <c r="BH23" s="115">
        <f t="shared" si="43"/>
        <v>0</v>
      </c>
      <c r="BI23" s="116">
        <f t="shared" si="44"/>
        <v>0</v>
      </c>
      <c r="BJ23" s="117">
        <f t="shared" si="45"/>
        <v>0</v>
      </c>
      <c r="BK23" s="115">
        <f t="shared" si="46"/>
        <v>0</v>
      </c>
      <c r="BL23" s="116">
        <f t="shared" si="47"/>
        <v>0</v>
      </c>
      <c r="BM23" s="117">
        <f t="shared" si="48"/>
        <v>0</v>
      </c>
      <c r="BN23" s="115">
        <f t="shared" si="49"/>
        <v>0</v>
      </c>
      <c r="BO23" s="116">
        <f t="shared" si="50"/>
        <v>0</v>
      </c>
      <c r="BP23" s="117">
        <f t="shared" si="51"/>
        <v>0</v>
      </c>
      <c r="BQ23" s="115">
        <f t="shared" si="52"/>
        <v>0</v>
      </c>
      <c r="BR23" s="116">
        <f t="shared" si="53"/>
        <v>0</v>
      </c>
      <c r="BS23" s="117">
        <f t="shared" si="54"/>
        <v>0</v>
      </c>
      <c r="BT23" s="115">
        <f t="shared" si="55"/>
        <v>0</v>
      </c>
      <c r="BU23" s="116">
        <f t="shared" si="56"/>
        <v>0</v>
      </c>
      <c r="BV23" s="117">
        <f t="shared" si="57"/>
        <v>0</v>
      </c>
      <c r="BW23" s="115">
        <f t="shared" si="58"/>
        <v>0</v>
      </c>
      <c r="BX23" s="116">
        <f t="shared" si="59"/>
        <v>0</v>
      </c>
      <c r="BY23" s="118">
        <f t="shared" si="60"/>
        <v>0</v>
      </c>
      <c r="BZ23" s="115">
        <f t="shared" si="61"/>
        <v>0</v>
      </c>
      <c r="CA23" s="116">
        <f t="shared" si="62"/>
        <v>0</v>
      </c>
      <c r="CB23" s="117">
        <f t="shared" si="63"/>
        <v>0</v>
      </c>
    </row>
    <row r="24" spans="1:80" s="90" customFormat="1" ht="19.5" customHeight="1" hidden="1">
      <c r="A24" s="108">
        <v>10</v>
      </c>
      <c r="B24" s="184"/>
      <c r="C24" s="109"/>
      <c r="D24" s="109">
        <v>1</v>
      </c>
      <c r="E24" s="111" t="e">
        <f>VLOOKUP(D24,'Formulas L'!$A$5:$V$43,G24+2,FALSE)</f>
        <v>#N/A</v>
      </c>
      <c r="F24" s="186"/>
      <c r="G24" s="186"/>
      <c r="H24" s="186"/>
      <c r="I24" s="112" t="str">
        <f>VLOOKUP(D24,'Formulas L'!$A$3:$Y$39,23,FALSE)</f>
        <v>NDL</v>
      </c>
      <c r="J24" s="112" t="str">
        <f>VLOOKUP(D24,'Formulas L'!$A$3:$Y$40,24,FALSE)</f>
        <v>BN</v>
      </c>
      <c r="K24" s="112" t="str">
        <f>VLOOKUP(D24,'Formulas L'!$A$3:$Y$40,25,FALSE)</f>
        <v>LP</v>
      </c>
      <c r="L24" s="113">
        <f t="shared" si="0"/>
        <v>0</v>
      </c>
      <c r="M24" s="187"/>
      <c r="N24" s="113">
        <f t="shared" si="1"/>
        <v>0</v>
      </c>
      <c r="O24" s="187"/>
      <c r="P24" s="113">
        <f t="shared" si="2"/>
        <v>0</v>
      </c>
      <c r="Q24" s="188"/>
      <c r="R24" s="114">
        <f t="shared" si="3"/>
        <v>0</v>
      </c>
      <c r="S24" s="48"/>
      <c r="T24" s="93"/>
      <c r="U24" s="115">
        <f t="shared" si="4"/>
        <v>0</v>
      </c>
      <c r="V24" s="116">
        <f t="shared" si="5"/>
        <v>0</v>
      </c>
      <c r="W24" s="117">
        <f t="shared" si="6"/>
        <v>0</v>
      </c>
      <c r="X24" s="115">
        <f t="shared" si="7"/>
        <v>0</v>
      </c>
      <c r="Y24" s="116">
        <f t="shared" si="8"/>
        <v>0</v>
      </c>
      <c r="Z24" s="117">
        <f t="shared" si="9"/>
        <v>0</v>
      </c>
      <c r="AA24" s="115">
        <f t="shared" si="10"/>
        <v>0</v>
      </c>
      <c r="AB24" s="116">
        <f t="shared" si="11"/>
        <v>0</v>
      </c>
      <c r="AC24" s="117">
        <f t="shared" si="12"/>
        <v>0</v>
      </c>
      <c r="AD24" s="115">
        <f t="shared" si="13"/>
        <v>0</v>
      </c>
      <c r="AE24" s="116">
        <f t="shared" si="14"/>
        <v>0</v>
      </c>
      <c r="AF24" s="117">
        <f t="shared" si="15"/>
        <v>0</v>
      </c>
      <c r="AG24" s="115">
        <f t="shared" si="16"/>
        <v>0</v>
      </c>
      <c r="AH24" s="116">
        <f t="shared" si="17"/>
        <v>0</v>
      </c>
      <c r="AI24" s="117">
        <f t="shared" si="18"/>
        <v>0</v>
      </c>
      <c r="AJ24" s="115">
        <f t="shared" si="19"/>
        <v>0</v>
      </c>
      <c r="AK24" s="116">
        <f t="shared" si="20"/>
        <v>0</v>
      </c>
      <c r="AL24" s="117">
        <f t="shared" si="21"/>
        <v>0</v>
      </c>
      <c r="AM24" s="115">
        <f t="shared" si="22"/>
        <v>0</v>
      </c>
      <c r="AN24" s="116">
        <f t="shared" si="23"/>
        <v>0</v>
      </c>
      <c r="AO24" s="117">
        <f t="shared" si="24"/>
        <v>0</v>
      </c>
      <c r="AP24" s="115">
        <f t="shared" si="25"/>
        <v>0</v>
      </c>
      <c r="AQ24" s="116">
        <f t="shared" si="26"/>
        <v>0</v>
      </c>
      <c r="AR24" s="117">
        <f t="shared" si="27"/>
        <v>0</v>
      </c>
      <c r="AS24" s="115">
        <f t="shared" si="28"/>
        <v>0</v>
      </c>
      <c r="AT24" s="116">
        <f t="shared" si="29"/>
        <v>0</v>
      </c>
      <c r="AU24" s="117">
        <f t="shared" si="30"/>
        <v>0</v>
      </c>
      <c r="AV24" s="115">
        <f t="shared" si="31"/>
        <v>0</v>
      </c>
      <c r="AW24" s="116">
        <f t="shared" si="32"/>
        <v>0</v>
      </c>
      <c r="AX24" s="117">
        <f t="shared" si="33"/>
        <v>0</v>
      </c>
      <c r="AY24" s="115">
        <f t="shared" si="34"/>
        <v>0</v>
      </c>
      <c r="AZ24" s="116">
        <f t="shared" si="35"/>
        <v>0</v>
      </c>
      <c r="BA24" s="117">
        <f t="shared" si="36"/>
        <v>0</v>
      </c>
      <c r="BB24" s="115">
        <f t="shared" si="37"/>
        <v>0</v>
      </c>
      <c r="BC24" s="116">
        <f t="shared" si="38"/>
        <v>0</v>
      </c>
      <c r="BD24" s="117">
        <f t="shared" si="39"/>
        <v>0</v>
      </c>
      <c r="BE24" s="115">
        <f t="shared" si="40"/>
        <v>0</v>
      </c>
      <c r="BF24" s="116">
        <f t="shared" si="41"/>
        <v>0</v>
      </c>
      <c r="BG24" s="117">
        <f t="shared" si="42"/>
        <v>0</v>
      </c>
      <c r="BH24" s="115">
        <f t="shared" si="43"/>
        <v>0</v>
      </c>
      <c r="BI24" s="116">
        <f t="shared" si="44"/>
        <v>0</v>
      </c>
      <c r="BJ24" s="117">
        <f t="shared" si="45"/>
        <v>0</v>
      </c>
      <c r="BK24" s="115">
        <f t="shared" si="46"/>
        <v>0</v>
      </c>
      <c r="BL24" s="116">
        <f t="shared" si="47"/>
        <v>0</v>
      </c>
      <c r="BM24" s="117">
        <f t="shared" si="48"/>
        <v>0</v>
      </c>
      <c r="BN24" s="115">
        <f t="shared" si="49"/>
        <v>0</v>
      </c>
      <c r="BO24" s="116">
        <f t="shared" si="50"/>
        <v>0</v>
      </c>
      <c r="BP24" s="117">
        <f t="shared" si="51"/>
        <v>0</v>
      </c>
      <c r="BQ24" s="115">
        <f t="shared" si="52"/>
        <v>0</v>
      </c>
      <c r="BR24" s="116">
        <f t="shared" si="53"/>
        <v>0</v>
      </c>
      <c r="BS24" s="117">
        <f t="shared" si="54"/>
        <v>0</v>
      </c>
      <c r="BT24" s="115">
        <f t="shared" si="55"/>
        <v>0</v>
      </c>
      <c r="BU24" s="116">
        <f t="shared" si="56"/>
        <v>0</v>
      </c>
      <c r="BV24" s="117">
        <f t="shared" si="57"/>
        <v>0</v>
      </c>
      <c r="BW24" s="115">
        <f t="shared" si="58"/>
        <v>0</v>
      </c>
      <c r="BX24" s="116">
        <f t="shared" si="59"/>
        <v>0</v>
      </c>
      <c r="BY24" s="118">
        <f t="shared" si="60"/>
        <v>0</v>
      </c>
      <c r="BZ24" s="115">
        <f t="shared" si="61"/>
        <v>0</v>
      </c>
      <c r="CA24" s="116">
        <f t="shared" si="62"/>
        <v>0</v>
      </c>
      <c r="CB24" s="117">
        <f t="shared" si="63"/>
        <v>0</v>
      </c>
    </row>
    <row r="25" spans="1:80" s="90" customFormat="1" ht="19.5" customHeight="1" hidden="1">
      <c r="A25" s="108">
        <v>11</v>
      </c>
      <c r="B25" s="183"/>
      <c r="C25" s="109"/>
      <c r="D25" s="109">
        <v>1</v>
      </c>
      <c r="E25" s="111" t="e">
        <f>VLOOKUP(D25,'Formulas L'!$A$5:$V$43,G25+2,FALSE)</f>
        <v>#N/A</v>
      </c>
      <c r="F25" s="186"/>
      <c r="G25" s="186"/>
      <c r="H25" s="186"/>
      <c r="I25" s="112" t="str">
        <f>VLOOKUP(D25,'Formulas L'!$A$3:$Y$39,23,FALSE)</f>
        <v>NDL</v>
      </c>
      <c r="J25" s="112" t="str">
        <f>VLOOKUP(D25,'Formulas L'!$A$3:$Y$40,24,FALSE)</f>
        <v>BN</v>
      </c>
      <c r="K25" s="112" t="str">
        <f>VLOOKUP(D25,'Formulas L'!$A$3:$Y$40,25,FALSE)</f>
        <v>LP</v>
      </c>
      <c r="L25" s="113">
        <f t="shared" si="0"/>
        <v>0</v>
      </c>
      <c r="M25" s="187"/>
      <c r="N25" s="113">
        <f t="shared" si="1"/>
        <v>0</v>
      </c>
      <c r="O25" s="187"/>
      <c r="P25" s="113">
        <f t="shared" si="2"/>
        <v>0</v>
      </c>
      <c r="Q25" s="188"/>
      <c r="R25" s="114">
        <f t="shared" si="3"/>
        <v>0</v>
      </c>
      <c r="S25" s="48"/>
      <c r="T25" s="93"/>
      <c r="U25" s="115">
        <f t="shared" si="4"/>
        <v>0</v>
      </c>
      <c r="V25" s="116">
        <f t="shared" si="5"/>
        <v>0</v>
      </c>
      <c r="W25" s="117">
        <f t="shared" si="6"/>
        <v>0</v>
      </c>
      <c r="X25" s="115">
        <f t="shared" si="7"/>
        <v>0</v>
      </c>
      <c r="Y25" s="116">
        <f t="shared" si="8"/>
        <v>0</v>
      </c>
      <c r="Z25" s="117">
        <f t="shared" si="9"/>
        <v>0</v>
      </c>
      <c r="AA25" s="115">
        <f t="shared" si="10"/>
        <v>0</v>
      </c>
      <c r="AB25" s="116">
        <f t="shared" si="11"/>
        <v>0</v>
      </c>
      <c r="AC25" s="117">
        <f t="shared" si="12"/>
        <v>0</v>
      </c>
      <c r="AD25" s="115">
        <f t="shared" si="13"/>
        <v>0</v>
      </c>
      <c r="AE25" s="116">
        <f t="shared" si="14"/>
        <v>0</v>
      </c>
      <c r="AF25" s="117">
        <f t="shared" si="15"/>
        <v>0</v>
      </c>
      <c r="AG25" s="115">
        <f t="shared" si="16"/>
        <v>0</v>
      </c>
      <c r="AH25" s="116">
        <f t="shared" si="17"/>
        <v>0</v>
      </c>
      <c r="AI25" s="117">
        <f t="shared" si="18"/>
        <v>0</v>
      </c>
      <c r="AJ25" s="115">
        <f t="shared" si="19"/>
        <v>0</v>
      </c>
      <c r="AK25" s="116">
        <f t="shared" si="20"/>
        <v>0</v>
      </c>
      <c r="AL25" s="117">
        <f t="shared" si="21"/>
        <v>0</v>
      </c>
      <c r="AM25" s="115">
        <f t="shared" si="22"/>
        <v>0</v>
      </c>
      <c r="AN25" s="116">
        <f t="shared" si="23"/>
        <v>0</v>
      </c>
      <c r="AO25" s="117">
        <f t="shared" si="24"/>
        <v>0</v>
      </c>
      <c r="AP25" s="115">
        <f t="shared" si="25"/>
        <v>0</v>
      </c>
      <c r="AQ25" s="116">
        <f t="shared" si="26"/>
        <v>0</v>
      </c>
      <c r="AR25" s="117">
        <f t="shared" si="27"/>
        <v>0</v>
      </c>
      <c r="AS25" s="115">
        <f t="shared" si="28"/>
        <v>0</v>
      </c>
      <c r="AT25" s="116">
        <f t="shared" si="29"/>
        <v>0</v>
      </c>
      <c r="AU25" s="117">
        <f t="shared" si="30"/>
        <v>0</v>
      </c>
      <c r="AV25" s="115">
        <f t="shared" si="31"/>
        <v>0</v>
      </c>
      <c r="AW25" s="116">
        <f t="shared" si="32"/>
        <v>0</v>
      </c>
      <c r="AX25" s="117">
        <f t="shared" si="33"/>
        <v>0</v>
      </c>
      <c r="AY25" s="115">
        <f t="shared" si="34"/>
        <v>0</v>
      </c>
      <c r="AZ25" s="116">
        <f t="shared" si="35"/>
        <v>0</v>
      </c>
      <c r="BA25" s="117">
        <f t="shared" si="36"/>
        <v>0</v>
      </c>
      <c r="BB25" s="115">
        <f t="shared" si="37"/>
        <v>0</v>
      </c>
      <c r="BC25" s="116">
        <f t="shared" si="38"/>
        <v>0</v>
      </c>
      <c r="BD25" s="117">
        <f t="shared" si="39"/>
        <v>0</v>
      </c>
      <c r="BE25" s="115">
        <f t="shared" si="40"/>
        <v>0</v>
      </c>
      <c r="BF25" s="116">
        <f t="shared" si="41"/>
        <v>0</v>
      </c>
      <c r="BG25" s="117">
        <f t="shared" si="42"/>
        <v>0</v>
      </c>
      <c r="BH25" s="115">
        <f t="shared" si="43"/>
        <v>0</v>
      </c>
      <c r="BI25" s="116">
        <f t="shared" si="44"/>
        <v>0</v>
      </c>
      <c r="BJ25" s="117">
        <f t="shared" si="45"/>
        <v>0</v>
      </c>
      <c r="BK25" s="115">
        <f t="shared" si="46"/>
        <v>0</v>
      </c>
      <c r="BL25" s="116">
        <f t="shared" si="47"/>
        <v>0</v>
      </c>
      <c r="BM25" s="117">
        <f t="shared" si="48"/>
        <v>0</v>
      </c>
      <c r="BN25" s="115">
        <f t="shared" si="49"/>
        <v>0</v>
      </c>
      <c r="BO25" s="116">
        <f t="shared" si="50"/>
        <v>0</v>
      </c>
      <c r="BP25" s="117">
        <f t="shared" si="51"/>
        <v>0</v>
      </c>
      <c r="BQ25" s="115">
        <f t="shared" si="52"/>
        <v>0</v>
      </c>
      <c r="BR25" s="116">
        <f t="shared" si="53"/>
        <v>0</v>
      </c>
      <c r="BS25" s="117">
        <f t="shared" si="54"/>
        <v>0</v>
      </c>
      <c r="BT25" s="115">
        <f t="shared" si="55"/>
        <v>0</v>
      </c>
      <c r="BU25" s="116">
        <f t="shared" si="56"/>
        <v>0</v>
      </c>
      <c r="BV25" s="117">
        <f t="shared" si="57"/>
        <v>0</v>
      </c>
      <c r="BW25" s="115">
        <f t="shared" si="58"/>
        <v>0</v>
      </c>
      <c r="BX25" s="116">
        <f t="shared" si="59"/>
        <v>0</v>
      </c>
      <c r="BY25" s="118">
        <f t="shared" si="60"/>
        <v>0</v>
      </c>
      <c r="BZ25" s="115">
        <f t="shared" si="61"/>
        <v>0</v>
      </c>
      <c r="CA25" s="116">
        <f t="shared" si="62"/>
        <v>0</v>
      </c>
      <c r="CB25" s="117">
        <f t="shared" si="63"/>
        <v>0</v>
      </c>
    </row>
    <row r="26" spans="1:80" s="90" customFormat="1" ht="19.5" customHeight="1" hidden="1">
      <c r="A26" s="108">
        <v>12</v>
      </c>
      <c r="B26" s="183"/>
      <c r="C26" s="109"/>
      <c r="D26" s="109">
        <v>1</v>
      </c>
      <c r="E26" s="111" t="e">
        <f>VLOOKUP(D26,'Formulas L'!$A$5:$V$43,G26+2,FALSE)</f>
        <v>#N/A</v>
      </c>
      <c r="F26" s="186"/>
      <c r="G26" s="186"/>
      <c r="H26" s="186"/>
      <c r="I26" s="112" t="str">
        <f>VLOOKUP(D26,'Formulas L'!$A$3:$Y$39,23,FALSE)</f>
        <v>NDL</v>
      </c>
      <c r="J26" s="112" t="str">
        <f>VLOOKUP(D26,'Formulas L'!$A$3:$Y$40,24,FALSE)</f>
        <v>BN</v>
      </c>
      <c r="K26" s="112" t="str">
        <f>VLOOKUP(D26,'Formulas L'!$A$3:$Y$40,25,FALSE)</f>
        <v>LP</v>
      </c>
      <c r="L26" s="113">
        <f t="shared" si="0"/>
        <v>0</v>
      </c>
      <c r="M26" s="187"/>
      <c r="N26" s="113">
        <f t="shared" si="1"/>
        <v>0</v>
      </c>
      <c r="O26" s="187"/>
      <c r="P26" s="113">
        <f t="shared" si="2"/>
        <v>0</v>
      </c>
      <c r="Q26" s="188"/>
      <c r="R26" s="114">
        <f t="shared" si="3"/>
        <v>0</v>
      </c>
      <c r="S26" s="48"/>
      <c r="T26" s="93"/>
      <c r="U26" s="115">
        <f t="shared" si="4"/>
        <v>0</v>
      </c>
      <c r="V26" s="116">
        <f t="shared" si="5"/>
        <v>0</v>
      </c>
      <c r="W26" s="117">
        <f t="shared" si="6"/>
        <v>0</v>
      </c>
      <c r="X26" s="115">
        <f t="shared" si="7"/>
        <v>0</v>
      </c>
      <c r="Y26" s="116">
        <f t="shared" si="8"/>
        <v>0</v>
      </c>
      <c r="Z26" s="117">
        <f t="shared" si="9"/>
        <v>0</v>
      </c>
      <c r="AA26" s="115">
        <f t="shared" si="10"/>
        <v>0</v>
      </c>
      <c r="AB26" s="116">
        <f t="shared" si="11"/>
        <v>0</v>
      </c>
      <c r="AC26" s="117">
        <f t="shared" si="12"/>
        <v>0</v>
      </c>
      <c r="AD26" s="115">
        <f t="shared" si="13"/>
        <v>0</v>
      </c>
      <c r="AE26" s="116">
        <f t="shared" si="14"/>
        <v>0</v>
      </c>
      <c r="AF26" s="117">
        <f t="shared" si="15"/>
        <v>0</v>
      </c>
      <c r="AG26" s="115">
        <f t="shared" si="16"/>
        <v>0</v>
      </c>
      <c r="AH26" s="116">
        <f t="shared" si="17"/>
        <v>0</v>
      </c>
      <c r="AI26" s="117">
        <f t="shared" si="18"/>
        <v>0</v>
      </c>
      <c r="AJ26" s="115">
        <f t="shared" si="19"/>
        <v>0</v>
      </c>
      <c r="AK26" s="116">
        <f t="shared" si="20"/>
        <v>0</v>
      </c>
      <c r="AL26" s="117">
        <f t="shared" si="21"/>
        <v>0</v>
      </c>
      <c r="AM26" s="115">
        <f t="shared" si="22"/>
        <v>0</v>
      </c>
      <c r="AN26" s="116">
        <f t="shared" si="23"/>
        <v>0</v>
      </c>
      <c r="AO26" s="117">
        <f t="shared" si="24"/>
        <v>0</v>
      </c>
      <c r="AP26" s="115">
        <f t="shared" si="25"/>
        <v>0</v>
      </c>
      <c r="AQ26" s="116">
        <f t="shared" si="26"/>
        <v>0</v>
      </c>
      <c r="AR26" s="117">
        <f t="shared" si="27"/>
        <v>0</v>
      </c>
      <c r="AS26" s="115">
        <f t="shared" si="28"/>
        <v>0</v>
      </c>
      <c r="AT26" s="116">
        <f t="shared" si="29"/>
        <v>0</v>
      </c>
      <c r="AU26" s="117">
        <f t="shared" si="30"/>
        <v>0</v>
      </c>
      <c r="AV26" s="115">
        <f t="shared" si="31"/>
        <v>0</v>
      </c>
      <c r="AW26" s="116">
        <f t="shared" si="32"/>
        <v>0</v>
      </c>
      <c r="AX26" s="117">
        <f t="shared" si="33"/>
        <v>0</v>
      </c>
      <c r="AY26" s="115">
        <f t="shared" si="34"/>
        <v>0</v>
      </c>
      <c r="AZ26" s="116">
        <f t="shared" si="35"/>
        <v>0</v>
      </c>
      <c r="BA26" s="117">
        <f t="shared" si="36"/>
        <v>0</v>
      </c>
      <c r="BB26" s="115">
        <f t="shared" si="37"/>
        <v>0</v>
      </c>
      <c r="BC26" s="116">
        <f t="shared" si="38"/>
        <v>0</v>
      </c>
      <c r="BD26" s="117">
        <f t="shared" si="39"/>
        <v>0</v>
      </c>
      <c r="BE26" s="115">
        <f t="shared" si="40"/>
        <v>0</v>
      </c>
      <c r="BF26" s="116">
        <f t="shared" si="41"/>
        <v>0</v>
      </c>
      <c r="BG26" s="117">
        <f t="shared" si="42"/>
        <v>0</v>
      </c>
      <c r="BH26" s="115">
        <f t="shared" si="43"/>
        <v>0</v>
      </c>
      <c r="BI26" s="116">
        <f t="shared" si="44"/>
        <v>0</v>
      </c>
      <c r="BJ26" s="117">
        <f t="shared" si="45"/>
        <v>0</v>
      </c>
      <c r="BK26" s="115">
        <f t="shared" si="46"/>
        <v>0</v>
      </c>
      <c r="BL26" s="116">
        <f t="shared" si="47"/>
        <v>0</v>
      </c>
      <c r="BM26" s="117">
        <f t="shared" si="48"/>
        <v>0</v>
      </c>
      <c r="BN26" s="115">
        <f t="shared" si="49"/>
        <v>0</v>
      </c>
      <c r="BO26" s="116">
        <f t="shared" si="50"/>
        <v>0</v>
      </c>
      <c r="BP26" s="117">
        <f t="shared" si="51"/>
        <v>0</v>
      </c>
      <c r="BQ26" s="115">
        <f t="shared" si="52"/>
        <v>0</v>
      </c>
      <c r="BR26" s="116">
        <f t="shared" si="53"/>
        <v>0</v>
      </c>
      <c r="BS26" s="117">
        <f t="shared" si="54"/>
        <v>0</v>
      </c>
      <c r="BT26" s="115">
        <f t="shared" si="55"/>
        <v>0</v>
      </c>
      <c r="BU26" s="116">
        <f t="shared" si="56"/>
        <v>0</v>
      </c>
      <c r="BV26" s="117">
        <f t="shared" si="57"/>
        <v>0</v>
      </c>
      <c r="BW26" s="115">
        <f t="shared" si="58"/>
        <v>0</v>
      </c>
      <c r="BX26" s="116">
        <f t="shared" si="59"/>
        <v>0</v>
      </c>
      <c r="BY26" s="118">
        <f t="shared" si="60"/>
        <v>0</v>
      </c>
      <c r="BZ26" s="115">
        <f t="shared" si="61"/>
        <v>0</v>
      </c>
      <c r="CA26" s="116">
        <f t="shared" si="62"/>
        <v>0</v>
      </c>
      <c r="CB26" s="117">
        <f t="shared" si="63"/>
        <v>0</v>
      </c>
    </row>
    <row r="27" spans="1:80" s="90" customFormat="1" ht="19.5" customHeight="1" hidden="1">
      <c r="A27" s="108">
        <v>13</v>
      </c>
      <c r="B27" s="184"/>
      <c r="C27" s="109"/>
      <c r="D27" s="109">
        <v>1</v>
      </c>
      <c r="E27" s="111" t="e">
        <f>VLOOKUP(D27,'Formulas L'!$A$5:$V$43,G27+2,FALSE)</f>
        <v>#N/A</v>
      </c>
      <c r="F27" s="186"/>
      <c r="G27" s="186"/>
      <c r="H27" s="186"/>
      <c r="I27" s="112" t="str">
        <f>VLOOKUP(D27,'Formulas L'!$A$3:$Y$39,23,FALSE)</f>
        <v>NDL</v>
      </c>
      <c r="J27" s="112" t="str">
        <f>VLOOKUP(D27,'Formulas L'!$A$3:$Y$40,24,FALSE)</f>
        <v>BN</v>
      </c>
      <c r="K27" s="112" t="str">
        <f>VLOOKUP(D27,'Formulas L'!$A$3:$Y$40,25,FALSE)</f>
        <v>LP</v>
      </c>
      <c r="L27" s="113">
        <f t="shared" si="0"/>
        <v>0</v>
      </c>
      <c r="M27" s="187"/>
      <c r="N27" s="113">
        <f t="shared" si="1"/>
        <v>0</v>
      </c>
      <c r="O27" s="187"/>
      <c r="P27" s="113">
        <f t="shared" si="2"/>
        <v>0</v>
      </c>
      <c r="Q27" s="188"/>
      <c r="R27" s="114">
        <f t="shared" si="3"/>
        <v>0</v>
      </c>
      <c r="S27" s="48"/>
      <c r="T27" s="93"/>
      <c r="U27" s="115">
        <f t="shared" si="4"/>
        <v>0</v>
      </c>
      <c r="V27" s="116">
        <f t="shared" si="5"/>
        <v>0</v>
      </c>
      <c r="W27" s="117">
        <f t="shared" si="6"/>
        <v>0</v>
      </c>
      <c r="X27" s="115">
        <f t="shared" si="7"/>
        <v>0</v>
      </c>
      <c r="Y27" s="116">
        <f t="shared" si="8"/>
        <v>0</v>
      </c>
      <c r="Z27" s="117">
        <f t="shared" si="9"/>
        <v>0</v>
      </c>
      <c r="AA27" s="115">
        <f t="shared" si="10"/>
        <v>0</v>
      </c>
      <c r="AB27" s="116">
        <f t="shared" si="11"/>
        <v>0</v>
      </c>
      <c r="AC27" s="117">
        <f t="shared" si="12"/>
        <v>0</v>
      </c>
      <c r="AD27" s="115">
        <f t="shared" si="13"/>
        <v>0</v>
      </c>
      <c r="AE27" s="116">
        <f t="shared" si="14"/>
        <v>0</v>
      </c>
      <c r="AF27" s="117">
        <f t="shared" si="15"/>
        <v>0</v>
      </c>
      <c r="AG27" s="115">
        <f t="shared" si="16"/>
        <v>0</v>
      </c>
      <c r="AH27" s="116">
        <f t="shared" si="17"/>
        <v>0</v>
      </c>
      <c r="AI27" s="117">
        <f t="shared" si="18"/>
        <v>0</v>
      </c>
      <c r="AJ27" s="115">
        <f t="shared" si="19"/>
        <v>0</v>
      </c>
      <c r="AK27" s="116">
        <f t="shared" si="20"/>
        <v>0</v>
      </c>
      <c r="AL27" s="117">
        <f t="shared" si="21"/>
        <v>0</v>
      </c>
      <c r="AM27" s="115">
        <f t="shared" si="22"/>
        <v>0</v>
      </c>
      <c r="AN27" s="116">
        <f t="shared" si="23"/>
        <v>0</v>
      </c>
      <c r="AO27" s="117">
        <f t="shared" si="24"/>
        <v>0</v>
      </c>
      <c r="AP27" s="115">
        <f t="shared" si="25"/>
        <v>0</v>
      </c>
      <c r="AQ27" s="116">
        <f t="shared" si="26"/>
        <v>0</v>
      </c>
      <c r="AR27" s="117">
        <f t="shared" si="27"/>
        <v>0</v>
      </c>
      <c r="AS27" s="115">
        <f t="shared" si="28"/>
        <v>0</v>
      </c>
      <c r="AT27" s="116">
        <f t="shared" si="29"/>
        <v>0</v>
      </c>
      <c r="AU27" s="117">
        <f t="shared" si="30"/>
        <v>0</v>
      </c>
      <c r="AV27" s="115">
        <f t="shared" si="31"/>
        <v>0</v>
      </c>
      <c r="AW27" s="116">
        <f t="shared" si="32"/>
        <v>0</v>
      </c>
      <c r="AX27" s="117">
        <f t="shared" si="33"/>
        <v>0</v>
      </c>
      <c r="AY27" s="115">
        <f t="shared" si="34"/>
        <v>0</v>
      </c>
      <c r="AZ27" s="116">
        <f t="shared" si="35"/>
        <v>0</v>
      </c>
      <c r="BA27" s="117">
        <f t="shared" si="36"/>
        <v>0</v>
      </c>
      <c r="BB27" s="115">
        <f t="shared" si="37"/>
        <v>0</v>
      </c>
      <c r="BC27" s="116">
        <f t="shared" si="38"/>
        <v>0</v>
      </c>
      <c r="BD27" s="117">
        <f t="shared" si="39"/>
        <v>0</v>
      </c>
      <c r="BE27" s="115">
        <f t="shared" si="40"/>
        <v>0</v>
      </c>
      <c r="BF27" s="116">
        <f t="shared" si="41"/>
        <v>0</v>
      </c>
      <c r="BG27" s="117">
        <f t="shared" si="42"/>
        <v>0</v>
      </c>
      <c r="BH27" s="115">
        <f t="shared" si="43"/>
        <v>0</v>
      </c>
      <c r="BI27" s="116">
        <f t="shared" si="44"/>
        <v>0</v>
      </c>
      <c r="BJ27" s="117">
        <f t="shared" si="45"/>
        <v>0</v>
      </c>
      <c r="BK27" s="115">
        <f t="shared" si="46"/>
        <v>0</v>
      </c>
      <c r="BL27" s="116">
        <f t="shared" si="47"/>
        <v>0</v>
      </c>
      <c r="BM27" s="117">
        <f t="shared" si="48"/>
        <v>0</v>
      </c>
      <c r="BN27" s="115">
        <f t="shared" si="49"/>
        <v>0</v>
      </c>
      <c r="BO27" s="116">
        <f t="shared" si="50"/>
        <v>0</v>
      </c>
      <c r="BP27" s="117">
        <f t="shared" si="51"/>
        <v>0</v>
      </c>
      <c r="BQ27" s="115">
        <f t="shared" si="52"/>
        <v>0</v>
      </c>
      <c r="BR27" s="116">
        <f t="shared" si="53"/>
        <v>0</v>
      </c>
      <c r="BS27" s="117">
        <f t="shared" si="54"/>
        <v>0</v>
      </c>
      <c r="BT27" s="115">
        <f t="shared" si="55"/>
        <v>0</v>
      </c>
      <c r="BU27" s="116">
        <f t="shared" si="56"/>
        <v>0</v>
      </c>
      <c r="BV27" s="117">
        <f t="shared" si="57"/>
        <v>0</v>
      </c>
      <c r="BW27" s="115">
        <f t="shared" si="58"/>
        <v>0</v>
      </c>
      <c r="BX27" s="116">
        <f t="shared" si="59"/>
        <v>0</v>
      </c>
      <c r="BY27" s="118">
        <f t="shared" si="60"/>
        <v>0</v>
      </c>
      <c r="BZ27" s="115">
        <f t="shared" si="61"/>
        <v>0</v>
      </c>
      <c r="CA27" s="116">
        <f t="shared" si="62"/>
        <v>0</v>
      </c>
      <c r="CB27" s="117">
        <f t="shared" si="63"/>
        <v>0</v>
      </c>
    </row>
    <row r="28" spans="1:80" s="90" customFormat="1" ht="19.5" customHeight="1" hidden="1">
      <c r="A28" s="108">
        <v>14</v>
      </c>
      <c r="B28" s="183"/>
      <c r="C28" s="109"/>
      <c r="D28" s="109">
        <v>1</v>
      </c>
      <c r="E28" s="111" t="e">
        <f>VLOOKUP(D28,'Formulas L'!$A$5:$V$43,G28+2,FALSE)</f>
        <v>#N/A</v>
      </c>
      <c r="F28" s="186"/>
      <c r="G28" s="186"/>
      <c r="H28" s="186"/>
      <c r="I28" s="112" t="str">
        <f>VLOOKUP(D28,'Formulas L'!$A$3:$Y$39,23,FALSE)</f>
        <v>NDL</v>
      </c>
      <c r="J28" s="112" t="str">
        <f>VLOOKUP(D28,'Formulas L'!$A$3:$Y$40,24,FALSE)</f>
        <v>BN</v>
      </c>
      <c r="K28" s="112" t="str">
        <f>VLOOKUP(D28,'Formulas L'!$A$3:$Y$40,25,FALSE)</f>
        <v>LP</v>
      </c>
      <c r="L28" s="113">
        <f t="shared" si="0"/>
        <v>0</v>
      </c>
      <c r="M28" s="187"/>
      <c r="N28" s="113">
        <f t="shared" si="1"/>
        <v>0</v>
      </c>
      <c r="O28" s="187"/>
      <c r="P28" s="113">
        <f t="shared" si="2"/>
        <v>0</v>
      </c>
      <c r="Q28" s="188"/>
      <c r="R28" s="114">
        <f t="shared" si="3"/>
        <v>0</v>
      </c>
      <c r="S28" s="48"/>
      <c r="T28" s="93"/>
      <c r="U28" s="115">
        <f t="shared" si="4"/>
        <v>0</v>
      </c>
      <c r="V28" s="116">
        <f t="shared" si="5"/>
        <v>0</v>
      </c>
      <c r="W28" s="117">
        <f t="shared" si="6"/>
        <v>0</v>
      </c>
      <c r="X28" s="115">
        <f t="shared" si="7"/>
        <v>0</v>
      </c>
      <c r="Y28" s="116">
        <f t="shared" si="8"/>
        <v>0</v>
      </c>
      <c r="Z28" s="117">
        <f t="shared" si="9"/>
        <v>0</v>
      </c>
      <c r="AA28" s="115">
        <f t="shared" si="10"/>
        <v>0</v>
      </c>
      <c r="AB28" s="116">
        <f t="shared" si="11"/>
        <v>0</v>
      </c>
      <c r="AC28" s="117">
        <f t="shared" si="12"/>
        <v>0</v>
      </c>
      <c r="AD28" s="115">
        <f t="shared" si="13"/>
        <v>0</v>
      </c>
      <c r="AE28" s="116">
        <f t="shared" si="14"/>
        <v>0</v>
      </c>
      <c r="AF28" s="117">
        <f t="shared" si="15"/>
        <v>0</v>
      </c>
      <c r="AG28" s="115">
        <f t="shared" si="16"/>
        <v>0</v>
      </c>
      <c r="AH28" s="116">
        <f t="shared" si="17"/>
        <v>0</v>
      </c>
      <c r="AI28" s="117">
        <f t="shared" si="18"/>
        <v>0</v>
      </c>
      <c r="AJ28" s="115">
        <f t="shared" si="19"/>
        <v>0</v>
      </c>
      <c r="AK28" s="116">
        <f t="shared" si="20"/>
        <v>0</v>
      </c>
      <c r="AL28" s="117">
        <f t="shared" si="21"/>
        <v>0</v>
      </c>
      <c r="AM28" s="115">
        <f t="shared" si="22"/>
        <v>0</v>
      </c>
      <c r="AN28" s="116">
        <f t="shared" si="23"/>
        <v>0</v>
      </c>
      <c r="AO28" s="117">
        <f t="shared" si="24"/>
        <v>0</v>
      </c>
      <c r="AP28" s="115">
        <f t="shared" si="25"/>
        <v>0</v>
      </c>
      <c r="AQ28" s="116">
        <f t="shared" si="26"/>
        <v>0</v>
      </c>
      <c r="AR28" s="117">
        <f t="shared" si="27"/>
        <v>0</v>
      </c>
      <c r="AS28" s="115">
        <f t="shared" si="28"/>
        <v>0</v>
      </c>
      <c r="AT28" s="116">
        <f t="shared" si="29"/>
        <v>0</v>
      </c>
      <c r="AU28" s="117">
        <f t="shared" si="30"/>
        <v>0</v>
      </c>
      <c r="AV28" s="115">
        <f t="shared" si="31"/>
        <v>0</v>
      </c>
      <c r="AW28" s="116">
        <f t="shared" si="32"/>
        <v>0</v>
      </c>
      <c r="AX28" s="117">
        <f t="shared" si="33"/>
        <v>0</v>
      </c>
      <c r="AY28" s="115">
        <f t="shared" si="34"/>
        <v>0</v>
      </c>
      <c r="AZ28" s="116">
        <f t="shared" si="35"/>
        <v>0</v>
      </c>
      <c r="BA28" s="117">
        <f t="shared" si="36"/>
        <v>0</v>
      </c>
      <c r="BB28" s="115">
        <f t="shared" si="37"/>
        <v>0</v>
      </c>
      <c r="BC28" s="116">
        <f t="shared" si="38"/>
        <v>0</v>
      </c>
      <c r="BD28" s="117">
        <f t="shared" si="39"/>
        <v>0</v>
      </c>
      <c r="BE28" s="115">
        <f t="shared" si="40"/>
        <v>0</v>
      </c>
      <c r="BF28" s="116">
        <f t="shared" si="41"/>
        <v>0</v>
      </c>
      <c r="BG28" s="117">
        <f t="shared" si="42"/>
        <v>0</v>
      </c>
      <c r="BH28" s="115">
        <f t="shared" si="43"/>
        <v>0</v>
      </c>
      <c r="BI28" s="116">
        <f t="shared" si="44"/>
        <v>0</v>
      </c>
      <c r="BJ28" s="117">
        <f t="shared" si="45"/>
        <v>0</v>
      </c>
      <c r="BK28" s="115">
        <f t="shared" si="46"/>
        <v>0</v>
      </c>
      <c r="BL28" s="116">
        <f t="shared" si="47"/>
        <v>0</v>
      </c>
      <c r="BM28" s="117">
        <f t="shared" si="48"/>
        <v>0</v>
      </c>
      <c r="BN28" s="115">
        <f t="shared" si="49"/>
        <v>0</v>
      </c>
      <c r="BO28" s="116">
        <f t="shared" si="50"/>
        <v>0</v>
      </c>
      <c r="BP28" s="117">
        <f t="shared" si="51"/>
        <v>0</v>
      </c>
      <c r="BQ28" s="115">
        <f t="shared" si="52"/>
        <v>0</v>
      </c>
      <c r="BR28" s="116">
        <f t="shared" si="53"/>
        <v>0</v>
      </c>
      <c r="BS28" s="117">
        <f t="shared" si="54"/>
        <v>0</v>
      </c>
      <c r="BT28" s="115">
        <f t="shared" si="55"/>
        <v>0</v>
      </c>
      <c r="BU28" s="116">
        <f t="shared" si="56"/>
        <v>0</v>
      </c>
      <c r="BV28" s="117">
        <f t="shared" si="57"/>
        <v>0</v>
      </c>
      <c r="BW28" s="115">
        <f t="shared" si="58"/>
        <v>0</v>
      </c>
      <c r="BX28" s="116">
        <f t="shared" si="59"/>
        <v>0</v>
      </c>
      <c r="BY28" s="118">
        <f t="shared" si="60"/>
        <v>0</v>
      </c>
      <c r="BZ28" s="115">
        <f t="shared" si="61"/>
        <v>0</v>
      </c>
      <c r="CA28" s="116">
        <f t="shared" si="62"/>
        <v>0</v>
      </c>
      <c r="CB28" s="117">
        <f t="shared" si="63"/>
        <v>0</v>
      </c>
    </row>
    <row r="29" spans="1:80" s="90" customFormat="1" ht="19.5" customHeight="1" hidden="1">
      <c r="A29" s="108">
        <v>15</v>
      </c>
      <c r="B29" s="185"/>
      <c r="C29" s="109"/>
      <c r="D29" s="109">
        <v>1</v>
      </c>
      <c r="E29" s="111" t="e">
        <f>VLOOKUP(D29,'Formulas L'!$A$5:$V$43,G29+2,FALSE)</f>
        <v>#N/A</v>
      </c>
      <c r="F29" s="186"/>
      <c r="G29" s="186"/>
      <c r="H29" s="186"/>
      <c r="I29" s="112" t="str">
        <f>VLOOKUP(D29,'Formulas L'!$A$3:$Y$39,23,FALSE)</f>
        <v>NDL</v>
      </c>
      <c r="J29" s="112" t="str">
        <f>VLOOKUP(D29,'Formulas L'!$A$3:$Y$40,24,FALSE)</f>
        <v>BN</v>
      </c>
      <c r="K29" s="112" t="str">
        <f>VLOOKUP(D29,'Formulas L'!$A$3:$Y$40,25,FALSE)</f>
        <v>LP</v>
      </c>
      <c r="L29" s="113">
        <f t="shared" si="0"/>
        <v>0</v>
      </c>
      <c r="M29" s="187"/>
      <c r="N29" s="113">
        <f t="shared" si="1"/>
        <v>0</v>
      </c>
      <c r="O29" s="187"/>
      <c r="P29" s="113">
        <f t="shared" si="2"/>
        <v>0</v>
      </c>
      <c r="Q29" s="188"/>
      <c r="R29" s="114">
        <f t="shared" si="3"/>
        <v>0</v>
      </c>
      <c r="S29" s="48"/>
      <c r="T29" s="93"/>
      <c r="U29" s="115">
        <f t="shared" si="4"/>
        <v>0</v>
      </c>
      <c r="V29" s="116">
        <f t="shared" si="5"/>
        <v>0</v>
      </c>
      <c r="W29" s="117">
        <f t="shared" si="6"/>
        <v>0</v>
      </c>
      <c r="X29" s="115">
        <f t="shared" si="7"/>
        <v>0</v>
      </c>
      <c r="Y29" s="116">
        <f t="shared" si="8"/>
        <v>0</v>
      </c>
      <c r="Z29" s="117">
        <f t="shared" si="9"/>
        <v>0</v>
      </c>
      <c r="AA29" s="115">
        <f t="shared" si="10"/>
        <v>0</v>
      </c>
      <c r="AB29" s="116">
        <f t="shared" si="11"/>
        <v>0</v>
      </c>
      <c r="AC29" s="117">
        <f t="shared" si="12"/>
        <v>0</v>
      </c>
      <c r="AD29" s="115">
        <f t="shared" si="13"/>
        <v>0</v>
      </c>
      <c r="AE29" s="116">
        <f t="shared" si="14"/>
        <v>0</v>
      </c>
      <c r="AF29" s="117">
        <f t="shared" si="15"/>
        <v>0</v>
      </c>
      <c r="AG29" s="115">
        <f t="shared" si="16"/>
        <v>0</v>
      </c>
      <c r="AH29" s="116">
        <f t="shared" si="17"/>
        <v>0</v>
      </c>
      <c r="AI29" s="117">
        <f t="shared" si="18"/>
        <v>0</v>
      </c>
      <c r="AJ29" s="115">
        <f t="shared" si="19"/>
        <v>0</v>
      </c>
      <c r="AK29" s="116">
        <f t="shared" si="20"/>
        <v>0</v>
      </c>
      <c r="AL29" s="117">
        <f t="shared" si="21"/>
        <v>0</v>
      </c>
      <c r="AM29" s="115">
        <f t="shared" si="22"/>
        <v>0</v>
      </c>
      <c r="AN29" s="116">
        <f t="shared" si="23"/>
        <v>0</v>
      </c>
      <c r="AO29" s="117">
        <f t="shared" si="24"/>
        <v>0</v>
      </c>
      <c r="AP29" s="115">
        <f t="shared" si="25"/>
        <v>0</v>
      </c>
      <c r="AQ29" s="116">
        <f t="shared" si="26"/>
        <v>0</v>
      </c>
      <c r="AR29" s="117">
        <f t="shared" si="27"/>
        <v>0</v>
      </c>
      <c r="AS29" s="115">
        <f t="shared" si="28"/>
        <v>0</v>
      </c>
      <c r="AT29" s="116">
        <f t="shared" si="29"/>
        <v>0</v>
      </c>
      <c r="AU29" s="117">
        <f t="shared" si="30"/>
        <v>0</v>
      </c>
      <c r="AV29" s="115">
        <f t="shared" si="31"/>
        <v>0</v>
      </c>
      <c r="AW29" s="116">
        <f t="shared" si="32"/>
        <v>0</v>
      </c>
      <c r="AX29" s="117">
        <f t="shared" si="33"/>
        <v>0</v>
      </c>
      <c r="AY29" s="115">
        <f t="shared" si="34"/>
        <v>0</v>
      </c>
      <c r="AZ29" s="116">
        <f t="shared" si="35"/>
        <v>0</v>
      </c>
      <c r="BA29" s="117">
        <f t="shared" si="36"/>
        <v>0</v>
      </c>
      <c r="BB29" s="115">
        <f t="shared" si="37"/>
        <v>0</v>
      </c>
      <c r="BC29" s="116">
        <f t="shared" si="38"/>
        <v>0</v>
      </c>
      <c r="BD29" s="117">
        <f t="shared" si="39"/>
        <v>0</v>
      </c>
      <c r="BE29" s="115">
        <f t="shared" si="40"/>
        <v>0</v>
      </c>
      <c r="BF29" s="116">
        <f t="shared" si="41"/>
        <v>0</v>
      </c>
      <c r="BG29" s="117">
        <f t="shared" si="42"/>
        <v>0</v>
      </c>
      <c r="BH29" s="115">
        <f t="shared" si="43"/>
        <v>0</v>
      </c>
      <c r="BI29" s="116">
        <f t="shared" si="44"/>
        <v>0</v>
      </c>
      <c r="BJ29" s="117">
        <f t="shared" si="45"/>
        <v>0</v>
      </c>
      <c r="BK29" s="115">
        <f t="shared" si="46"/>
        <v>0</v>
      </c>
      <c r="BL29" s="116">
        <f t="shared" si="47"/>
        <v>0</v>
      </c>
      <c r="BM29" s="117">
        <f t="shared" si="48"/>
        <v>0</v>
      </c>
      <c r="BN29" s="115">
        <f t="shared" si="49"/>
        <v>0</v>
      </c>
      <c r="BO29" s="116">
        <f t="shared" si="50"/>
        <v>0</v>
      </c>
      <c r="BP29" s="117">
        <f t="shared" si="51"/>
        <v>0</v>
      </c>
      <c r="BQ29" s="115">
        <f t="shared" si="52"/>
        <v>0</v>
      </c>
      <c r="BR29" s="116">
        <f t="shared" si="53"/>
        <v>0</v>
      </c>
      <c r="BS29" s="117">
        <f t="shared" si="54"/>
        <v>0</v>
      </c>
      <c r="BT29" s="115">
        <f t="shared" si="55"/>
        <v>0</v>
      </c>
      <c r="BU29" s="116">
        <f t="shared" si="56"/>
        <v>0</v>
      </c>
      <c r="BV29" s="117">
        <f t="shared" si="57"/>
        <v>0</v>
      </c>
      <c r="BW29" s="115">
        <f t="shared" si="58"/>
        <v>0</v>
      </c>
      <c r="BX29" s="116">
        <f t="shared" si="59"/>
        <v>0</v>
      </c>
      <c r="BY29" s="118">
        <f t="shared" si="60"/>
        <v>0</v>
      </c>
      <c r="BZ29" s="115">
        <f t="shared" si="61"/>
        <v>0</v>
      </c>
      <c r="CA29" s="116">
        <f t="shared" si="62"/>
        <v>0</v>
      </c>
      <c r="CB29" s="117">
        <f t="shared" si="63"/>
        <v>0</v>
      </c>
    </row>
    <row r="30" spans="1:80" s="90" customFormat="1" ht="19.5" customHeight="1" hidden="1">
      <c r="A30" s="108">
        <v>16</v>
      </c>
      <c r="B30" s="184"/>
      <c r="C30" s="109"/>
      <c r="D30" s="109">
        <v>1</v>
      </c>
      <c r="E30" s="111" t="e">
        <f>VLOOKUP(D30,'Formulas L'!$A$5:$V$43,G30+2,FALSE)</f>
        <v>#N/A</v>
      </c>
      <c r="F30" s="186"/>
      <c r="G30" s="186"/>
      <c r="H30" s="186"/>
      <c r="I30" s="112" t="str">
        <f>VLOOKUP(D30,'Formulas L'!$A$3:$Y$39,23,FALSE)</f>
        <v>NDL</v>
      </c>
      <c r="J30" s="112" t="str">
        <f>VLOOKUP(D30,'Formulas L'!$A$3:$Y$40,24,FALSE)</f>
        <v>BN</v>
      </c>
      <c r="K30" s="112" t="str">
        <f>VLOOKUP(D30,'Formulas L'!$A$3:$Y$40,25,FALSE)</f>
        <v>LP</v>
      </c>
      <c r="L30" s="113">
        <f t="shared" si="0"/>
        <v>0</v>
      </c>
      <c r="M30" s="187"/>
      <c r="N30" s="113">
        <f t="shared" si="1"/>
        <v>0</v>
      </c>
      <c r="O30" s="187"/>
      <c r="P30" s="113">
        <f t="shared" si="2"/>
        <v>0</v>
      </c>
      <c r="Q30" s="188"/>
      <c r="R30" s="114">
        <f t="shared" si="3"/>
        <v>0</v>
      </c>
      <c r="S30" s="48"/>
      <c r="T30" s="93"/>
      <c r="U30" s="115">
        <f t="shared" si="4"/>
        <v>0</v>
      </c>
      <c r="V30" s="116">
        <f t="shared" si="5"/>
        <v>0</v>
      </c>
      <c r="W30" s="117">
        <f t="shared" si="6"/>
        <v>0</v>
      </c>
      <c r="X30" s="115">
        <f t="shared" si="7"/>
        <v>0</v>
      </c>
      <c r="Y30" s="116">
        <f t="shared" si="8"/>
        <v>0</v>
      </c>
      <c r="Z30" s="117">
        <f t="shared" si="9"/>
        <v>0</v>
      </c>
      <c r="AA30" s="115">
        <f t="shared" si="10"/>
        <v>0</v>
      </c>
      <c r="AB30" s="116">
        <f t="shared" si="11"/>
        <v>0</v>
      </c>
      <c r="AC30" s="117">
        <f t="shared" si="12"/>
        <v>0</v>
      </c>
      <c r="AD30" s="115">
        <f t="shared" si="13"/>
        <v>0</v>
      </c>
      <c r="AE30" s="116">
        <f t="shared" si="14"/>
        <v>0</v>
      </c>
      <c r="AF30" s="117">
        <f t="shared" si="15"/>
        <v>0</v>
      </c>
      <c r="AG30" s="115">
        <f t="shared" si="16"/>
        <v>0</v>
      </c>
      <c r="AH30" s="116">
        <f t="shared" si="17"/>
        <v>0</v>
      </c>
      <c r="AI30" s="117">
        <f t="shared" si="18"/>
        <v>0</v>
      </c>
      <c r="AJ30" s="115">
        <f t="shared" si="19"/>
        <v>0</v>
      </c>
      <c r="AK30" s="116">
        <f t="shared" si="20"/>
        <v>0</v>
      </c>
      <c r="AL30" s="117">
        <f t="shared" si="21"/>
        <v>0</v>
      </c>
      <c r="AM30" s="115">
        <f t="shared" si="22"/>
        <v>0</v>
      </c>
      <c r="AN30" s="116">
        <f t="shared" si="23"/>
        <v>0</v>
      </c>
      <c r="AO30" s="117">
        <f t="shared" si="24"/>
        <v>0</v>
      </c>
      <c r="AP30" s="115">
        <f t="shared" si="25"/>
        <v>0</v>
      </c>
      <c r="AQ30" s="116">
        <f t="shared" si="26"/>
        <v>0</v>
      </c>
      <c r="AR30" s="117">
        <f t="shared" si="27"/>
        <v>0</v>
      </c>
      <c r="AS30" s="115">
        <f t="shared" si="28"/>
        <v>0</v>
      </c>
      <c r="AT30" s="116">
        <f t="shared" si="29"/>
        <v>0</v>
      </c>
      <c r="AU30" s="117">
        <f t="shared" si="30"/>
        <v>0</v>
      </c>
      <c r="AV30" s="115">
        <f t="shared" si="31"/>
        <v>0</v>
      </c>
      <c r="AW30" s="116">
        <f t="shared" si="32"/>
        <v>0</v>
      </c>
      <c r="AX30" s="117">
        <f t="shared" si="33"/>
        <v>0</v>
      </c>
      <c r="AY30" s="115">
        <f t="shared" si="34"/>
        <v>0</v>
      </c>
      <c r="AZ30" s="116">
        <f t="shared" si="35"/>
        <v>0</v>
      </c>
      <c r="BA30" s="117">
        <f t="shared" si="36"/>
        <v>0</v>
      </c>
      <c r="BB30" s="115">
        <f t="shared" si="37"/>
        <v>0</v>
      </c>
      <c r="BC30" s="116">
        <f t="shared" si="38"/>
        <v>0</v>
      </c>
      <c r="BD30" s="117">
        <f t="shared" si="39"/>
        <v>0</v>
      </c>
      <c r="BE30" s="115">
        <f t="shared" si="40"/>
        <v>0</v>
      </c>
      <c r="BF30" s="116">
        <f t="shared" si="41"/>
        <v>0</v>
      </c>
      <c r="BG30" s="117">
        <f t="shared" si="42"/>
        <v>0</v>
      </c>
      <c r="BH30" s="115">
        <f t="shared" si="43"/>
        <v>0</v>
      </c>
      <c r="BI30" s="116">
        <f t="shared" si="44"/>
        <v>0</v>
      </c>
      <c r="BJ30" s="117">
        <f t="shared" si="45"/>
        <v>0</v>
      </c>
      <c r="BK30" s="115">
        <f t="shared" si="46"/>
        <v>0</v>
      </c>
      <c r="BL30" s="116">
        <f t="shared" si="47"/>
        <v>0</v>
      </c>
      <c r="BM30" s="117">
        <f t="shared" si="48"/>
        <v>0</v>
      </c>
      <c r="BN30" s="115">
        <f t="shared" si="49"/>
        <v>0</v>
      </c>
      <c r="BO30" s="116">
        <f t="shared" si="50"/>
        <v>0</v>
      </c>
      <c r="BP30" s="117">
        <f t="shared" si="51"/>
        <v>0</v>
      </c>
      <c r="BQ30" s="115">
        <f t="shared" si="52"/>
        <v>0</v>
      </c>
      <c r="BR30" s="116">
        <f t="shared" si="53"/>
        <v>0</v>
      </c>
      <c r="BS30" s="117">
        <f t="shared" si="54"/>
        <v>0</v>
      </c>
      <c r="BT30" s="115">
        <f t="shared" si="55"/>
        <v>0</v>
      </c>
      <c r="BU30" s="116">
        <f t="shared" si="56"/>
        <v>0</v>
      </c>
      <c r="BV30" s="117">
        <f t="shared" si="57"/>
        <v>0</v>
      </c>
      <c r="BW30" s="115">
        <f t="shared" si="58"/>
        <v>0</v>
      </c>
      <c r="BX30" s="116">
        <f t="shared" si="59"/>
        <v>0</v>
      </c>
      <c r="BY30" s="118">
        <f t="shared" si="60"/>
        <v>0</v>
      </c>
      <c r="BZ30" s="115">
        <f t="shared" si="61"/>
        <v>0</v>
      </c>
      <c r="CA30" s="116">
        <f t="shared" si="62"/>
        <v>0</v>
      </c>
      <c r="CB30" s="117">
        <f t="shared" si="63"/>
        <v>0</v>
      </c>
    </row>
    <row r="31" spans="1:80" s="90" customFormat="1" ht="19.5" customHeight="1" hidden="1">
      <c r="A31" s="108">
        <v>17</v>
      </c>
      <c r="B31" s="183"/>
      <c r="C31" s="109"/>
      <c r="D31" s="109">
        <v>1</v>
      </c>
      <c r="E31" s="111" t="e">
        <f>VLOOKUP(D31,'Formulas L'!$A$5:$V$43,G31+2,FALSE)</f>
        <v>#N/A</v>
      </c>
      <c r="F31" s="186"/>
      <c r="G31" s="186"/>
      <c r="H31" s="186"/>
      <c r="I31" s="112" t="str">
        <f>VLOOKUP(D31,'Formulas L'!$A$3:$Y$39,23,FALSE)</f>
        <v>NDL</v>
      </c>
      <c r="J31" s="112" t="str">
        <f>VLOOKUP(D31,'Formulas L'!$A$3:$Y$40,24,FALSE)</f>
        <v>BN</v>
      </c>
      <c r="K31" s="112" t="str">
        <f>VLOOKUP(D31,'Formulas L'!$A$3:$Y$40,25,FALSE)</f>
        <v>LP</v>
      </c>
      <c r="L31" s="113">
        <f t="shared" si="0"/>
        <v>0</v>
      </c>
      <c r="M31" s="187"/>
      <c r="N31" s="113">
        <f t="shared" si="1"/>
        <v>0</v>
      </c>
      <c r="O31" s="187"/>
      <c r="P31" s="113">
        <f t="shared" si="2"/>
        <v>0</v>
      </c>
      <c r="Q31" s="188"/>
      <c r="R31" s="114">
        <f t="shared" si="3"/>
        <v>0</v>
      </c>
      <c r="S31" s="48"/>
      <c r="T31" s="93"/>
      <c r="U31" s="115">
        <f t="shared" si="4"/>
        <v>0</v>
      </c>
      <c r="V31" s="116">
        <f t="shared" si="5"/>
        <v>0</v>
      </c>
      <c r="W31" s="117">
        <f t="shared" si="6"/>
        <v>0</v>
      </c>
      <c r="X31" s="115">
        <f t="shared" si="7"/>
        <v>0</v>
      </c>
      <c r="Y31" s="116">
        <f t="shared" si="8"/>
        <v>0</v>
      </c>
      <c r="Z31" s="117">
        <f t="shared" si="9"/>
        <v>0</v>
      </c>
      <c r="AA31" s="115">
        <f t="shared" si="10"/>
        <v>0</v>
      </c>
      <c r="AB31" s="116">
        <f t="shared" si="11"/>
        <v>0</v>
      </c>
      <c r="AC31" s="117">
        <f t="shared" si="12"/>
        <v>0</v>
      </c>
      <c r="AD31" s="115">
        <f t="shared" si="13"/>
        <v>0</v>
      </c>
      <c r="AE31" s="116">
        <f t="shared" si="14"/>
        <v>0</v>
      </c>
      <c r="AF31" s="117">
        <f t="shared" si="15"/>
        <v>0</v>
      </c>
      <c r="AG31" s="115">
        <f t="shared" si="16"/>
        <v>0</v>
      </c>
      <c r="AH31" s="116">
        <f t="shared" si="17"/>
        <v>0</v>
      </c>
      <c r="AI31" s="117">
        <f t="shared" si="18"/>
        <v>0</v>
      </c>
      <c r="AJ31" s="115">
        <f t="shared" si="19"/>
        <v>0</v>
      </c>
      <c r="AK31" s="116">
        <f t="shared" si="20"/>
        <v>0</v>
      </c>
      <c r="AL31" s="117">
        <f t="shared" si="21"/>
        <v>0</v>
      </c>
      <c r="AM31" s="115">
        <f t="shared" si="22"/>
        <v>0</v>
      </c>
      <c r="AN31" s="116">
        <f t="shared" si="23"/>
        <v>0</v>
      </c>
      <c r="AO31" s="117">
        <f t="shared" si="24"/>
        <v>0</v>
      </c>
      <c r="AP31" s="115">
        <f t="shared" si="25"/>
        <v>0</v>
      </c>
      <c r="AQ31" s="116">
        <f t="shared" si="26"/>
        <v>0</v>
      </c>
      <c r="AR31" s="117">
        <f t="shared" si="27"/>
        <v>0</v>
      </c>
      <c r="AS31" s="115">
        <f t="shared" si="28"/>
        <v>0</v>
      </c>
      <c r="AT31" s="116">
        <f t="shared" si="29"/>
        <v>0</v>
      </c>
      <c r="AU31" s="117">
        <f t="shared" si="30"/>
        <v>0</v>
      </c>
      <c r="AV31" s="115">
        <f t="shared" si="31"/>
        <v>0</v>
      </c>
      <c r="AW31" s="116">
        <f t="shared" si="32"/>
        <v>0</v>
      </c>
      <c r="AX31" s="117">
        <f t="shared" si="33"/>
        <v>0</v>
      </c>
      <c r="AY31" s="115">
        <f t="shared" si="34"/>
        <v>0</v>
      </c>
      <c r="AZ31" s="116">
        <f t="shared" si="35"/>
        <v>0</v>
      </c>
      <c r="BA31" s="117">
        <f t="shared" si="36"/>
        <v>0</v>
      </c>
      <c r="BB31" s="115">
        <f t="shared" si="37"/>
        <v>0</v>
      </c>
      <c r="BC31" s="116">
        <f t="shared" si="38"/>
        <v>0</v>
      </c>
      <c r="BD31" s="117">
        <f t="shared" si="39"/>
        <v>0</v>
      </c>
      <c r="BE31" s="115">
        <f t="shared" si="40"/>
        <v>0</v>
      </c>
      <c r="BF31" s="116">
        <f t="shared" si="41"/>
        <v>0</v>
      </c>
      <c r="BG31" s="117">
        <f t="shared" si="42"/>
        <v>0</v>
      </c>
      <c r="BH31" s="115">
        <f t="shared" si="43"/>
        <v>0</v>
      </c>
      <c r="BI31" s="116">
        <f t="shared" si="44"/>
        <v>0</v>
      </c>
      <c r="BJ31" s="117">
        <f t="shared" si="45"/>
        <v>0</v>
      </c>
      <c r="BK31" s="115">
        <f t="shared" si="46"/>
        <v>0</v>
      </c>
      <c r="BL31" s="116">
        <f t="shared" si="47"/>
        <v>0</v>
      </c>
      <c r="BM31" s="117">
        <f t="shared" si="48"/>
        <v>0</v>
      </c>
      <c r="BN31" s="115">
        <f t="shared" si="49"/>
        <v>0</v>
      </c>
      <c r="BO31" s="116">
        <f t="shared" si="50"/>
        <v>0</v>
      </c>
      <c r="BP31" s="117">
        <f t="shared" si="51"/>
        <v>0</v>
      </c>
      <c r="BQ31" s="115">
        <f t="shared" si="52"/>
        <v>0</v>
      </c>
      <c r="BR31" s="116">
        <f t="shared" si="53"/>
        <v>0</v>
      </c>
      <c r="BS31" s="117">
        <f t="shared" si="54"/>
        <v>0</v>
      </c>
      <c r="BT31" s="115">
        <f t="shared" si="55"/>
        <v>0</v>
      </c>
      <c r="BU31" s="116">
        <f t="shared" si="56"/>
        <v>0</v>
      </c>
      <c r="BV31" s="117">
        <f t="shared" si="57"/>
        <v>0</v>
      </c>
      <c r="BW31" s="115">
        <f t="shared" si="58"/>
        <v>0</v>
      </c>
      <c r="BX31" s="116">
        <f t="shared" si="59"/>
        <v>0</v>
      </c>
      <c r="BY31" s="118">
        <f t="shared" si="60"/>
        <v>0</v>
      </c>
      <c r="BZ31" s="115">
        <f t="shared" si="61"/>
        <v>0</v>
      </c>
      <c r="CA31" s="116">
        <f t="shared" si="62"/>
        <v>0</v>
      </c>
      <c r="CB31" s="117">
        <f t="shared" si="63"/>
        <v>0</v>
      </c>
    </row>
    <row r="32" spans="1:80" s="90" customFormat="1" ht="19.5" customHeight="1" hidden="1">
      <c r="A32" s="108">
        <v>18</v>
      </c>
      <c r="B32" s="183"/>
      <c r="C32" s="109"/>
      <c r="D32" s="109">
        <v>1</v>
      </c>
      <c r="E32" s="111" t="e">
        <f>VLOOKUP(D32,'Formulas L'!$A$5:$V$43,G32+2,FALSE)</f>
        <v>#N/A</v>
      </c>
      <c r="F32" s="186"/>
      <c r="G32" s="186"/>
      <c r="H32" s="186"/>
      <c r="I32" s="112" t="str">
        <f>VLOOKUP(D32,'Formulas L'!$A$3:$Y$39,23,FALSE)</f>
        <v>NDL</v>
      </c>
      <c r="J32" s="112" t="str">
        <f>VLOOKUP(D32,'Formulas L'!$A$3:$Y$40,24,FALSE)</f>
        <v>BN</v>
      </c>
      <c r="K32" s="112" t="str">
        <f>VLOOKUP(D32,'Formulas L'!$A$3:$Y$40,25,FALSE)</f>
        <v>LP</v>
      </c>
      <c r="L32" s="113">
        <f t="shared" si="0"/>
        <v>0</v>
      </c>
      <c r="M32" s="187"/>
      <c r="N32" s="113">
        <f t="shared" si="1"/>
        <v>0</v>
      </c>
      <c r="O32" s="187"/>
      <c r="P32" s="113">
        <f t="shared" si="2"/>
        <v>0</v>
      </c>
      <c r="Q32" s="188"/>
      <c r="R32" s="114">
        <f t="shared" si="3"/>
        <v>0</v>
      </c>
      <c r="S32" s="48"/>
      <c r="T32" s="93"/>
      <c r="U32" s="115">
        <f t="shared" si="4"/>
        <v>0</v>
      </c>
      <c r="V32" s="116">
        <f t="shared" si="5"/>
        <v>0</v>
      </c>
      <c r="W32" s="117">
        <f t="shared" si="6"/>
        <v>0</v>
      </c>
      <c r="X32" s="115">
        <f t="shared" si="7"/>
        <v>0</v>
      </c>
      <c r="Y32" s="116">
        <f t="shared" si="8"/>
        <v>0</v>
      </c>
      <c r="Z32" s="117">
        <f t="shared" si="9"/>
        <v>0</v>
      </c>
      <c r="AA32" s="115">
        <f t="shared" si="10"/>
        <v>0</v>
      </c>
      <c r="AB32" s="116">
        <f t="shared" si="11"/>
        <v>0</v>
      </c>
      <c r="AC32" s="117">
        <f t="shared" si="12"/>
        <v>0</v>
      </c>
      <c r="AD32" s="115">
        <f t="shared" si="13"/>
        <v>0</v>
      </c>
      <c r="AE32" s="116">
        <f t="shared" si="14"/>
        <v>0</v>
      </c>
      <c r="AF32" s="117">
        <f t="shared" si="15"/>
        <v>0</v>
      </c>
      <c r="AG32" s="115">
        <f t="shared" si="16"/>
        <v>0</v>
      </c>
      <c r="AH32" s="116">
        <f t="shared" si="17"/>
        <v>0</v>
      </c>
      <c r="AI32" s="117">
        <f t="shared" si="18"/>
        <v>0</v>
      </c>
      <c r="AJ32" s="115">
        <f t="shared" si="19"/>
        <v>0</v>
      </c>
      <c r="AK32" s="116">
        <f t="shared" si="20"/>
        <v>0</v>
      </c>
      <c r="AL32" s="117">
        <f t="shared" si="21"/>
        <v>0</v>
      </c>
      <c r="AM32" s="115">
        <f t="shared" si="22"/>
        <v>0</v>
      </c>
      <c r="AN32" s="116">
        <f t="shared" si="23"/>
        <v>0</v>
      </c>
      <c r="AO32" s="117">
        <f t="shared" si="24"/>
        <v>0</v>
      </c>
      <c r="AP32" s="115">
        <f t="shared" si="25"/>
        <v>0</v>
      </c>
      <c r="AQ32" s="116">
        <f t="shared" si="26"/>
        <v>0</v>
      </c>
      <c r="AR32" s="117">
        <f t="shared" si="27"/>
        <v>0</v>
      </c>
      <c r="AS32" s="115">
        <f t="shared" si="28"/>
        <v>0</v>
      </c>
      <c r="AT32" s="116">
        <f t="shared" si="29"/>
        <v>0</v>
      </c>
      <c r="AU32" s="117">
        <f t="shared" si="30"/>
        <v>0</v>
      </c>
      <c r="AV32" s="115">
        <f t="shared" si="31"/>
        <v>0</v>
      </c>
      <c r="AW32" s="116">
        <f t="shared" si="32"/>
        <v>0</v>
      </c>
      <c r="AX32" s="117">
        <f t="shared" si="33"/>
        <v>0</v>
      </c>
      <c r="AY32" s="115">
        <f t="shared" si="34"/>
        <v>0</v>
      </c>
      <c r="AZ32" s="116">
        <f t="shared" si="35"/>
        <v>0</v>
      </c>
      <c r="BA32" s="117">
        <f t="shared" si="36"/>
        <v>0</v>
      </c>
      <c r="BB32" s="115">
        <f t="shared" si="37"/>
        <v>0</v>
      </c>
      <c r="BC32" s="116">
        <f t="shared" si="38"/>
        <v>0</v>
      </c>
      <c r="BD32" s="117">
        <f t="shared" si="39"/>
        <v>0</v>
      </c>
      <c r="BE32" s="115">
        <f t="shared" si="40"/>
        <v>0</v>
      </c>
      <c r="BF32" s="116">
        <f t="shared" si="41"/>
        <v>0</v>
      </c>
      <c r="BG32" s="117">
        <f t="shared" si="42"/>
        <v>0</v>
      </c>
      <c r="BH32" s="115">
        <f t="shared" si="43"/>
        <v>0</v>
      </c>
      <c r="BI32" s="116">
        <f t="shared" si="44"/>
        <v>0</v>
      </c>
      <c r="BJ32" s="117">
        <f t="shared" si="45"/>
        <v>0</v>
      </c>
      <c r="BK32" s="115">
        <f t="shared" si="46"/>
        <v>0</v>
      </c>
      <c r="BL32" s="116">
        <f t="shared" si="47"/>
        <v>0</v>
      </c>
      <c r="BM32" s="117">
        <f t="shared" si="48"/>
        <v>0</v>
      </c>
      <c r="BN32" s="115">
        <f t="shared" si="49"/>
        <v>0</v>
      </c>
      <c r="BO32" s="116">
        <f t="shared" si="50"/>
        <v>0</v>
      </c>
      <c r="BP32" s="117">
        <f t="shared" si="51"/>
        <v>0</v>
      </c>
      <c r="BQ32" s="115">
        <f t="shared" si="52"/>
        <v>0</v>
      </c>
      <c r="BR32" s="116">
        <f t="shared" si="53"/>
        <v>0</v>
      </c>
      <c r="BS32" s="117">
        <f t="shared" si="54"/>
        <v>0</v>
      </c>
      <c r="BT32" s="115">
        <f t="shared" si="55"/>
        <v>0</v>
      </c>
      <c r="BU32" s="116">
        <f t="shared" si="56"/>
        <v>0</v>
      </c>
      <c r="BV32" s="117">
        <f t="shared" si="57"/>
        <v>0</v>
      </c>
      <c r="BW32" s="115">
        <f t="shared" si="58"/>
        <v>0</v>
      </c>
      <c r="BX32" s="116">
        <f t="shared" si="59"/>
        <v>0</v>
      </c>
      <c r="BY32" s="118">
        <f t="shared" si="60"/>
        <v>0</v>
      </c>
      <c r="BZ32" s="115">
        <f t="shared" si="61"/>
        <v>0</v>
      </c>
      <c r="CA32" s="116">
        <f t="shared" si="62"/>
        <v>0</v>
      </c>
      <c r="CB32" s="117">
        <f t="shared" si="63"/>
        <v>0</v>
      </c>
    </row>
    <row r="33" spans="1:80" s="90" customFormat="1" ht="19.5" customHeight="1" hidden="1">
      <c r="A33" s="108">
        <v>19</v>
      </c>
      <c r="B33" s="183"/>
      <c r="C33" s="109"/>
      <c r="D33" s="109">
        <v>1</v>
      </c>
      <c r="E33" s="111" t="e">
        <f>VLOOKUP(D33,'Formulas L'!$A$5:$V$43,G33+2,FALSE)</f>
        <v>#N/A</v>
      </c>
      <c r="F33" s="186"/>
      <c r="G33" s="186"/>
      <c r="H33" s="186"/>
      <c r="I33" s="112" t="str">
        <f>VLOOKUP(D33,'Formulas L'!$A$3:$Y$39,23,FALSE)</f>
        <v>NDL</v>
      </c>
      <c r="J33" s="112" t="str">
        <f>VLOOKUP(D33,'Formulas L'!$A$3:$Y$40,24,FALSE)</f>
        <v>BN</v>
      </c>
      <c r="K33" s="112" t="str">
        <f>VLOOKUP(D33,'Formulas L'!$A$3:$Y$40,25,FALSE)</f>
        <v>LP</v>
      </c>
      <c r="L33" s="113">
        <f t="shared" si="0"/>
        <v>0</v>
      </c>
      <c r="M33" s="187"/>
      <c r="N33" s="113">
        <f t="shared" si="1"/>
        <v>0</v>
      </c>
      <c r="O33" s="187"/>
      <c r="P33" s="113">
        <f t="shared" si="2"/>
        <v>0</v>
      </c>
      <c r="Q33" s="188"/>
      <c r="R33" s="114">
        <f t="shared" si="3"/>
        <v>0</v>
      </c>
      <c r="S33" s="48"/>
      <c r="T33" s="93"/>
      <c r="U33" s="115">
        <f t="shared" si="4"/>
        <v>0</v>
      </c>
      <c r="V33" s="116">
        <f t="shared" si="5"/>
        <v>0</v>
      </c>
      <c r="W33" s="117">
        <f t="shared" si="6"/>
        <v>0</v>
      </c>
      <c r="X33" s="115">
        <f t="shared" si="7"/>
        <v>0</v>
      </c>
      <c r="Y33" s="116">
        <f t="shared" si="8"/>
        <v>0</v>
      </c>
      <c r="Z33" s="117">
        <f t="shared" si="9"/>
        <v>0</v>
      </c>
      <c r="AA33" s="115">
        <f t="shared" si="10"/>
        <v>0</v>
      </c>
      <c r="AB33" s="116">
        <f t="shared" si="11"/>
        <v>0</v>
      </c>
      <c r="AC33" s="117">
        <f t="shared" si="12"/>
        <v>0</v>
      </c>
      <c r="AD33" s="115">
        <f t="shared" si="13"/>
        <v>0</v>
      </c>
      <c r="AE33" s="116">
        <f t="shared" si="14"/>
        <v>0</v>
      </c>
      <c r="AF33" s="117">
        <f t="shared" si="15"/>
        <v>0</v>
      </c>
      <c r="AG33" s="115">
        <f t="shared" si="16"/>
        <v>0</v>
      </c>
      <c r="AH33" s="116">
        <f t="shared" si="17"/>
        <v>0</v>
      </c>
      <c r="AI33" s="117">
        <f t="shared" si="18"/>
        <v>0</v>
      </c>
      <c r="AJ33" s="115">
        <f t="shared" si="19"/>
        <v>0</v>
      </c>
      <c r="AK33" s="116">
        <f t="shared" si="20"/>
        <v>0</v>
      </c>
      <c r="AL33" s="117">
        <f t="shared" si="21"/>
        <v>0</v>
      </c>
      <c r="AM33" s="115">
        <f t="shared" si="22"/>
        <v>0</v>
      </c>
      <c r="AN33" s="116">
        <f t="shared" si="23"/>
        <v>0</v>
      </c>
      <c r="AO33" s="117">
        <f t="shared" si="24"/>
        <v>0</v>
      </c>
      <c r="AP33" s="115">
        <f t="shared" si="25"/>
        <v>0</v>
      </c>
      <c r="AQ33" s="116">
        <f t="shared" si="26"/>
        <v>0</v>
      </c>
      <c r="AR33" s="117">
        <f t="shared" si="27"/>
        <v>0</v>
      </c>
      <c r="AS33" s="115">
        <f t="shared" si="28"/>
        <v>0</v>
      </c>
      <c r="AT33" s="116">
        <f t="shared" si="29"/>
        <v>0</v>
      </c>
      <c r="AU33" s="117">
        <f t="shared" si="30"/>
        <v>0</v>
      </c>
      <c r="AV33" s="115">
        <f t="shared" si="31"/>
        <v>0</v>
      </c>
      <c r="AW33" s="116">
        <f t="shared" si="32"/>
        <v>0</v>
      </c>
      <c r="AX33" s="117">
        <f t="shared" si="33"/>
        <v>0</v>
      </c>
      <c r="AY33" s="115">
        <f t="shared" si="34"/>
        <v>0</v>
      </c>
      <c r="AZ33" s="116">
        <f t="shared" si="35"/>
        <v>0</v>
      </c>
      <c r="BA33" s="117">
        <f t="shared" si="36"/>
        <v>0</v>
      </c>
      <c r="BB33" s="115">
        <f t="shared" si="37"/>
        <v>0</v>
      </c>
      <c r="BC33" s="116">
        <f t="shared" si="38"/>
        <v>0</v>
      </c>
      <c r="BD33" s="117">
        <f t="shared" si="39"/>
        <v>0</v>
      </c>
      <c r="BE33" s="115">
        <f t="shared" si="40"/>
        <v>0</v>
      </c>
      <c r="BF33" s="116">
        <f t="shared" si="41"/>
        <v>0</v>
      </c>
      <c r="BG33" s="117">
        <f t="shared" si="42"/>
        <v>0</v>
      </c>
      <c r="BH33" s="115">
        <f t="shared" si="43"/>
        <v>0</v>
      </c>
      <c r="BI33" s="116">
        <f t="shared" si="44"/>
        <v>0</v>
      </c>
      <c r="BJ33" s="117">
        <f t="shared" si="45"/>
        <v>0</v>
      </c>
      <c r="BK33" s="115">
        <f t="shared" si="46"/>
        <v>0</v>
      </c>
      <c r="BL33" s="116">
        <f t="shared" si="47"/>
        <v>0</v>
      </c>
      <c r="BM33" s="117">
        <f t="shared" si="48"/>
        <v>0</v>
      </c>
      <c r="BN33" s="115">
        <f t="shared" si="49"/>
        <v>0</v>
      </c>
      <c r="BO33" s="116">
        <f t="shared" si="50"/>
        <v>0</v>
      </c>
      <c r="BP33" s="117">
        <f t="shared" si="51"/>
        <v>0</v>
      </c>
      <c r="BQ33" s="115">
        <f t="shared" si="52"/>
        <v>0</v>
      </c>
      <c r="BR33" s="116">
        <f t="shared" si="53"/>
        <v>0</v>
      </c>
      <c r="BS33" s="117">
        <f t="shared" si="54"/>
        <v>0</v>
      </c>
      <c r="BT33" s="115">
        <f t="shared" si="55"/>
        <v>0</v>
      </c>
      <c r="BU33" s="116">
        <f t="shared" si="56"/>
        <v>0</v>
      </c>
      <c r="BV33" s="117">
        <f t="shared" si="57"/>
        <v>0</v>
      </c>
      <c r="BW33" s="115">
        <f t="shared" si="58"/>
        <v>0</v>
      </c>
      <c r="BX33" s="116">
        <f t="shared" si="59"/>
        <v>0</v>
      </c>
      <c r="BY33" s="118">
        <f t="shared" si="60"/>
        <v>0</v>
      </c>
      <c r="BZ33" s="115">
        <f t="shared" si="61"/>
        <v>0</v>
      </c>
      <c r="CA33" s="116">
        <f t="shared" si="62"/>
        <v>0</v>
      </c>
      <c r="CB33" s="117">
        <f t="shared" si="63"/>
        <v>0</v>
      </c>
    </row>
    <row r="34" spans="1:80" s="90" customFormat="1" ht="19.5" customHeight="1" hidden="1">
      <c r="A34" s="108">
        <v>20</v>
      </c>
      <c r="B34" s="184"/>
      <c r="C34" s="109"/>
      <c r="D34" s="109">
        <v>1</v>
      </c>
      <c r="E34" s="111" t="e">
        <f>VLOOKUP(D34,'Formulas L'!$A$5:$V$43,G34+2,FALSE)</f>
        <v>#N/A</v>
      </c>
      <c r="F34" s="186"/>
      <c r="G34" s="186"/>
      <c r="H34" s="186"/>
      <c r="I34" s="112" t="str">
        <f>VLOOKUP(D34,'Formulas L'!$A$3:$Y$39,23,FALSE)</f>
        <v>NDL</v>
      </c>
      <c r="J34" s="112" t="str">
        <f>VLOOKUP(D34,'Formulas L'!$A$3:$Y$40,24,FALSE)</f>
        <v>BN</v>
      </c>
      <c r="K34" s="112" t="str">
        <f>VLOOKUP(D34,'Formulas L'!$A$3:$Y$40,25,FALSE)</f>
        <v>LP</v>
      </c>
      <c r="L34" s="113">
        <f t="shared" si="0"/>
        <v>0</v>
      </c>
      <c r="M34" s="187"/>
      <c r="N34" s="113">
        <f t="shared" si="1"/>
        <v>0</v>
      </c>
      <c r="O34" s="187"/>
      <c r="P34" s="113">
        <f t="shared" si="2"/>
        <v>0</v>
      </c>
      <c r="Q34" s="188"/>
      <c r="R34" s="114">
        <f t="shared" si="3"/>
        <v>0</v>
      </c>
      <c r="S34" s="48"/>
      <c r="T34" s="93"/>
      <c r="U34" s="115">
        <f t="shared" si="4"/>
        <v>0</v>
      </c>
      <c r="V34" s="116">
        <f t="shared" si="5"/>
        <v>0</v>
      </c>
      <c r="W34" s="117">
        <f t="shared" si="6"/>
        <v>0</v>
      </c>
      <c r="X34" s="115">
        <f t="shared" si="7"/>
        <v>0</v>
      </c>
      <c r="Y34" s="116">
        <f t="shared" si="8"/>
        <v>0</v>
      </c>
      <c r="Z34" s="117">
        <f t="shared" si="9"/>
        <v>0</v>
      </c>
      <c r="AA34" s="115">
        <f t="shared" si="10"/>
        <v>0</v>
      </c>
      <c r="AB34" s="116">
        <f t="shared" si="11"/>
        <v>0</v>
      </c>
      <c r="AC34" s="117">
        <f t="shared" si="12"/>
        <v>0</v>
      </c>
      <c r="AD34" s="115">
        <f t="shared" si="13"/>
        <v>0</v>
      </c>
      <c r="AE34" s="116">
        <f t="shared" si="14"/>
        <v>0</v>
      </c>
      <c r="AF34" s="117">
        <f t="shared" si="15"/>
        <v>0</v>
      </c>
      <c r="AG34" s="115">
        <f t="shared" si="16"/>
        <v>0</v>
      </c>
      <c r="AH34" s="116">
        <f t="shared" si="17"/>
        <v>0</v>
      </c>
      <c r="AI34" s="117">
        <f t="shared" si="18"/>
        <v>0</v>
      </c>
      <c r="AJ34" s="115">
        <f t="shared" si="19"/>
        <v>0</v>
      </c>
      <c r="AK34" s="116">
        <f t="shared" si="20"/>
        <v>0</v>
      </c>
      <c r="AL34" s="117">
        <f t="shared" si="21"/>
        <v>0</v>
      </c>
      <c r="AM34" s="115">
        <f t="shared" si="22"/>
        <v>0</v>
      </c>
      <c r="AN34" s="116">
        <f t="shared" si="23"/>
        <v>0</v>
      </c>
      <c r="AO34" s="117">
        <f t="shared" si="24"/>
        <v>0</v>
      </c>
      <c r="AP34" s="115">
        <f t="shared" si="25"/>
        <v>0</v>
      </c>
      <c r="AQ34" s="116">
        <f t="shared" si="26"/>
        <v>0</v>
      </c>
      <c r="AR34" s="117">
        <f t="shared" si="27"/>
        <v>0</v>
      </c>
      <c r="AS34" s="115">
        <f t="shared" si="28"/>
        <v>0</v>
      </c>
      <c r="AT34" s="116">
        <f t="shared" si="29"/>
        <v>0</v>
      </c>
      <c r="AU34" s="117">
        <f t="shared" si="30"/>
        <v>0</v>
      </c>
      <c r="AV34" s="115">
        <f t="shared" si="31"/>
        <v>0</v>
      </c>
      <c r="AW34" s="116">
        <f t="shared" si="32"/>
        <v>0</v>
      </c>
      <c r="AX34" s="117">
        <f t="shared" si="33"/>
        <v>0</v>
      </c>
      <c r="AY34" s="115">
        <f t="shared" si="34"/>
        <v>0</v>
      </c>
      <c r="AZ34" s="116">
        <f t="shared" si="35"/>
        <v>0</v>
      </c>
      <c r="BA34" s="117">
        <f t="shared" si="36"/>
        <v>0</v>
      </c>
      <c r="BB34" s="115">
        <f t="shared" si="37"/>
        <v>0</v>
      </c>
      <c r="BC34" s="116">
        <f t="shared" si="38"/>
        <v>0</v>
      </c>
      <c r="BD34" s="117">
        <f t="shared" si="39"/>
        <v>0</v>
      </c>
      <c r="BE34" s="115">
        <f t="shared" si="40"/>
        <v>0</v>
      </c>
      <c r="BF34" s="116">
        <f t="shared" si="41"/>
        <v>0</v>
      </c>
      <c r="BG34" s="117">
        <f t="shared" si="42"/>
        <v>0</v>
      </c>
      <c r="BH34" s="115">
        <f t="shared" si="43"/>
        <v>0</v>
      </c>
      <c r="BI34" s="116">
        <f t="shared" si="44"/>
        <v>0</v>
      </c>
      <c r="BJ34" s="117">
        <f t="shared" si="45"/>
        <v>0</v>
      </c>
      <c r="BK34" s="115">
        <f t="shared" si="46"/>
        <v>0</v>
      </c>
      <c r="BL34" s="116">
        <f t="shared" si="47"/>
        <v>0</v>
      </c>
      <c r="BM34" s="117">
        <f t="shared" si="48"/>
        <v>0</v>
      </c>
      <c r="BN34" s="115">
        <f t="shared" si="49"/>
        <v>0</v>
      </c>
      <c r="BO34" s="116">
        <f t="shared" si="50"/>
        <v>0</v>
      </c>
      <c r="BP34" s="117">
        <f t="shared" si="51"/>
        <v>0</v>
      </c>
      <c r="BQ34" s="115">
        <f t="shared" si="52"/>
        <v>0</v>
      </c>
      <c r="BR34" s="116">
        <f t="shared" si="53"/>
        <v>0</v>
      </c>
      <c r="BS34" s="117">
        <f t="shared" si="54"/>
        <v>0</v>
      </c>
      <c r="BT34" s="115">
        <f t="shared" si="55"/>
        <v>0</v>
      </c>
      <c r="BU34" s="116">
        <f t="shared" si="56"/>
        <v>0</v>
      </c>
      <c r="BV34" s="117">
        <f t="shared" si="57"/>
        <v>0</v>
      </c>
      <c r="BW34" s="115">
        <f t="shared" si="58"/>
        <v>0</v>
      </c>
      <c r="BX34" s="116">
        <f t="shared" si="59"/>
        <v>0</v>
      </c>
      <c r="BY34" s="118">
        <f t="shared" si="60"/>
        <v>0</v>
      </c>
      <c r="BZ34" s="115">
        <f t="shared" si="61"/>
        <v>0</v>
      </c>
      <c r="CA34" s="116">
        <f t="shared" si="62"/>
        <v>0</v>
      </c>
      <c r="CB34" s="117">
        <f t="shared" si="63"/>
        <v>0</v>
      </c>
    </row>
    <row r="35" spans="1:80" s="90" customFormat="1" ht="19.5" customHeight="1" hidden="1">
      <c r="A35" s="108">
        <v>21</v>
      </c>
      <c r="B35" s="184"/>
      <c r="C35" s="109"/>
      <c r="D35" s="109">
        <v>1</v>
      </c>
      <c r="E35" s="111" t="e">
        <f>VLOOKUP(D35,'Formulas L'!$A$5:$V$43,G35+2,FALSE)</f>
        <v>#N/A</v>
      </c>
      <c r="F35" s="186"/>
      <c r="G35" s="186"/>
      <c r="H35" s="186"/>
      <c r="I35" s="112" t="str">
        <f>VLOOKUP(D35,'Formulas L'!$A$3:$Y$39,23,FALSE)</f>
        <v>NDL</v>
      </c>
      <c r="J35" s="112" t="str">
        <f>VLOOKUP(D35,'Formulas L'!$A$3:$Y$40,24,FALSE)</f>
        <v>BN</v>
      </c>
      <c r="K35" s="112" t="str">
        <f>VLOOKUP(D35,'Formulas L'!$A$3:$Y$40,25,FALSE)</f>
        <v>LP</v>
      </c>
      <c r="L35" s="113">
        <f t="shared" si="0"/>
        <v>0</v>
      </c>
      <c r="M35" s="187"/>
      <c r="N35" s="113">
        <f t="shared" si="1"/>
        <v>0</v>
      </c>
      <c r="O35" s="187"/>
      <c r="P35" s="113">
        <f t="shared" si="2"/>
        <v>0</v>
      </c>
      <c r="Q35" s="188"/>
      <c r="R35" s="114">
        <f t="shared" si="3"/>
        <v>0</v>
      </c>
      <c r="S35" s="48"/>
      <c r="T35" s="93"/>
      <c r="U35" s="115">
        <f t="shared" si="4"/>
        <v>0</v>
      </c>
      <c r="V35" s="116">
        <f t="shared" si="5"/>
        <v>0</v>
      </c>
      <c r="W35" s="117">
        <f t="shared" si="6"/>
        <v>0</v>
      </c>
      <c r="X35" s="115">
        <f t="shared" si="7"/>
        <v>0</v>
      </c>
      <c r="Y35" s="116">
        <f t="shared" si="8"/>
        <v>0</v>
      </c>
      <c r="Z35" s="117">
        <f t="shared" si="9"/>
        <v>0</v>
      </c>
      <c r="AA35" s="115">
        <f t="shared" si="10"/>
        <v>0</v>
      </c>
      <c r="AB35" s="116">
        <f t="shared" si="11"/>
        <v>0</v>
      </c>
      <c r="AC35" s="117">
        <f t="shared" si="12"/>
        <v>0</v>
      </c>
      <c r="AD35" s="115">
        <f t="shared" si="13"/>
        <v>0</v>
      </c>
      <c r="AE35" s="116">
        <f t="shared" si="14"/>
        <v>0</v>
      </c>
      <c r="AF35" s="117">
        <f t="shared" si="15"/>
        <v>0</v>
      </c>
      <c r="AG35" s="115">
        <f t="shared" si="16"/>
        <v>0</v>
      </c>
      <c r="AH35" s="116">
        <f t="shared" si="17"/>
        <v>0</v>
      </c>
      <c r="AI35" s="117">
        <f t="shared" si="18"/>
        <v>0</v>
      </c>
      <c r="AJ35" s="115">
        <f t="shared" si="19"/>
        <v>0</v>
      </c>
      <c r="AK35" s="116">
        <f t="shared" si="20"/>
        <v>0</v>
      </c>
      <c r="AL35" s="117">
        <f t="shared" si="21"/>
        <v>0</v>
      </c>
      <c r="AM35" s="115">
        <f t="shared" si="22"/>
        <v>0</v>
      </c>
      <c r="AN35" s="116">
        <f t="shared" si="23"/>
        <v>0</v>
      </c>
      <c r="AO35" s="117">
        <f t="shared" si="24"/>
        <v>0</v>
      </c>
      <c r="AP35" s="115">
        <f t="shared" si="25"/>
        <v>0</v>
      </c>
      <c r="AQ35" s="116">
        <f t="shared" si="26"/>
        <v>0</v>
      </c>
      <c r="AR35" s="117">
        <f t="shared" si="27"/>
        <v>0</v>
      </c>
      <c r="AS35" s="115">
        <f t="shared" si="28"/>
        <v>0</v>
      </c>
      <c r="AT35" s="116">
        <f t="shared" si="29"/>
        <v>0</v>
      </c>
      <c r="AU35" s="117">
        <f t="shared" si="30"/>
        <v>0</v>
      </c>
      <c r="AV35" s="115">
        <f t="shared" si="31"/>
        <v>0</v>
      </c>
      <c r="AW35" s="116">
        <f t="shared" si="32"/>
        <v>0</v>
      </c>
      <c r="AX35" s="117">
        <f t="shared" si="33"/>
        <v>0</v>
      </c>
      <c r="AY35" s="115">
        <f t="shared" si="34"/>
        <v>0</v>
      </c>
      <c r="AZ35" s="116">
        <f t="shared" si="35"/>
        <v>0</v>
      </c>
      <c r="BA35" s="117">
        <f t="shared" si="36"/>
        <v>0</v>
      </c>
      <c r="BB35" s="115">
        <f t="shared" si="37"/>
        <v>0</v>
      </c>
      <c r="BC35" s="116">
        <f t="shared" si="38"/>
        <v>0</v>
      </c>
      <c r="BD35" s="117">
        <f t="shared" si="39"/>
        <v>0</v>
      </c>
      <c r="BE35" s="115">
        <f t="shared" si="40"/>
        <v>0</v>
      </c>
      <c r="BF35" s="116">
        <f t="shared" si="41"/>
        <v>0</v>
      </c>
      <c r="BG35" s="117">
        <f t="shared" si="42"/>
        <v>0</v>
      </c>
      <c r="BH35" s="115">
        <f t="shared" si="43"/>
        <v>0</v>
      </c>
      <c r="BI35" s="116">
        <f t="shared" si="44"/>
        <v>0</v>
      </c>
      <c r="BJ35" s="117">
        <f t="shared" si="45"/>
        <v>0</v>
      </c>
      <c r="BK35" s="115">
        <f t="shared" si="46"/>
        <v>0</v>
      </c>
      <c r="BL35" s="116">
        <f t="shared" si="47"/>
        <v>0</v>
      </c>
      <c r="BM35" s="117">
        <f t="shared" si="48"/>
        <v>0</v>
      </c>
      <c r="BN35" s="115">
        <f t="shared" si="49"/>
        <v>0</v>
      </c>
      <c r="BO35" s="116">
        <f t="shared" si="50"/>
        <v>0</v>
      </c>
      <c r="BP35" s="117">
        <f t="shared" si="51"/>
        <v>0</v>
      </c>
      <c r="BQ35" s="115">
        <f t="shared" si="52"/>
        <v>0</v>
      </c>
      <c r="BR35" s="116">
        <f t="shared" si="53"/>
        <v>0</v>
      </c>
      <c r="BS35" s="117">
        <f t="shared" si="54"/>
        <v>0</v>
      </c>
      <c r="BT35" s="115">
        <f t="shared" si="55"/>
        <v>0</v>
      </c>
      <c r="BU35" s="116">
        <f t="shared" si="56"/>
        <v>0</v>
      </c>
      <c r="BV35" s="117">
        <f t="shared" si="57"/>
        <v>0</v>
      </c>
      <c r="BW35" s="115">
        <f t="shared" si="58"/>
        <v>0</v>
      </c>
      <c r="BX35" s="116">
        <f t="shared" si="59"/>
        <v>0</v>
      </c>
      <c r="BY35" s="118">
        <f t="shared" si="60"/>
        <v>0</v>
      </c>
      <c r="BZ35" s="115">
        <f t="shared" si="61"/>
        <v>0</v>
      </c>
      <c r="CA35" s="116">
        <f t="shared" si="62"/>
        <v>0</v>
      </c>
      <c r="CB35" s="117">
        <f t="shared" si="63"/>
        <v>0</v>
      </c>
    </row>
    <row r="36" spans="1:80" s="90" customFormat="1" ht="19.5" customHeight="1" hidden="1">
      <c r="A36" s="108">
        <v>22</v>
      </c>
      <c r="B36" s="183"/>
      <c r="C36" s="109"/>
      <c r="D36" s="109">
        <v>1</v>
      </c>
      <c r="E36" s="111" t="e">
        <f>VLOOKUP(D36,'Formulas L'!$A$5:$V$43,G36+2,FALSE)</f>
        <v>#N/A</v>
      </c>
      <c r="F36" s="186"/>
      <c r="G36" s="186"/>
      <c r="H36" s="186"/>
      <c r="I36" s="112" t="str">
        <f>VLOOKUP(D36,'Formulas L'!$A$3:$Y$39,23,FALSE)</f>
        <v>NDL</v>
      </c>
      <c r="J36" s="112" t="str">
        <f>VLOOKUP(D36,'Formulas L'!$A$3:$Y$40,24,FALSE)</f>
        <v>BN</v>
      </c>
      <c r="K36" s="112" t="str">
        <f>VLOOKUP(D36,'Formulas L'!$A$3:$Y$40,25,FALSE)</f>
        <v>LP</v>
      </c>
      <c r="L36" s="113">
        <f t="shared" si="0"/>
        <v>0</v>
      </c>
      <c r="M36" s="187"/>
      <c r="N36" s="113">
        <f t="shared" si="1"/>
        <v>0</v>
      </c>
      <c r="O36" s="187"/>
      <c r="P36" s="113">
        <f t="shared" si="2"/>
        <v>0</v>
      </c>
      <c r="Q36" s="188"/>
      <c r="R36" s="114">
        <f t="shared" si="3"/>
        <v>0</v>
      </c>
      <c r="S36" s="48"/>
      <c r="T36" s="93"/>
      <c r="U36" s="115">
        <f t="shared" si="4"/>
        <v>0</v>
      </c>
      <c r="V36" s="116">
        <f t="shared" si="5"/>
        <v>0</v>
      </c>
      <c r="W36" s="117">
        <f t="shared" si="6"/>
        <v>0</v>
      </c>
      <c r="X36" s="115">
        <f t="shared" si="7"/>
        <v>0</v>
      </c>
      <c r="Y36" s="116">
        <f t="shared" si="8"/>
        <v>0</v>
      </c>
      <c r="Z36" s="117">
        <f t="shared" si="9"/>
        <v>0</v>
      </c>
      <c r="AA36" s="115">
        <f t="shared" si="10"/>
        <v>0</v>
      </c>
      <c r="AB36" s="116">
        <f t="shared" si="11"/>
        <v>0</v>
      </c>
      <c r="AC36" s="117">
        <f t="shared" si="12"/>
        <v>0</v>
      </c>
      <c r="AD36" s="115">
        <f t="shared" si="13"/>
        <v>0</v>
      </c>
      <c r="AE36" s="116">
        <f t="shared" si="14"/>
        <v>0</v>
      </c>
      <c r="AF36" s="117">
        <f t="shared" si="15"/>
        <v>0</v>
      </c>
      <c r="AG36" s="115">
        <f t="shared" si="16"/>
        <v>0</v>
      </c>
      <c r="AH36" s="116">
        <f t="shared" si="17"/>
        <v>0</v>
      </c>
      <c r="AI36" s="117">
        <f t="shared" si="18"/>
        <v>0</v>
      </c>
      <c r="AJ36" s="115">
        <f t="shared" si="19"/>
        <v>0</v>
      </c>
      <c r="AK36" s="116">
        <f t="shared" si="20"/>
        <v>0</v>
      </c>
      <c r="AL36" s="117">
        <f t="shared" si="21"/>
        <v>0</v>
      </c>
      <c r="AM36" s="115">
        <f t="shared" si="22"/>
        <v>0</v>
      </c>
      <c r="AN36" s="116">
        <f t="shared" si="23"/>
        <v>0</v>
      </c>
      <c r="AO36" s="117">
        <f t="shared" si="24"/>
        <v>0</v>
      </c>
      <c r="AP36" s="115">
        <f t="shared" si="25"/>
        <v>0</v>
      </c>
      <c r="AQ36" s="116">
        <f t="shared" si="26"/>
        <v>0</v>
      </c>
      <c r="AR36" s="117">
        <f t="shared" si="27"/>
        <v>0</v>
      </c>
      <c r="AS36" s="115">
        <f t="shared" si="28"/>
        <v>0</v>
      </c>
      <c r="AT36" s="116">
        <f t="shared" si="29"/>
        <v>0</v>
      </c>
      <c r="AU36" s="117">
        <f t="shared" si="30"/>
        <v>0</v>
      </c>
      <c r="AV36" s="115">
        <f t="shared" si="31"/>
        <v>0</v>
      </c>
      <c r="AW36" s="116">
        <f t="shared" si="32"/>
        <v>0</v>
      </c>
      <c r="AX36" s="117">
        <f t="shared" si="33"/>
        <v>0</v>
      </c>
      <c r="AY36" s="115">
        <f t="shared" si="34"/>
        <v>0</v>
      </c>
      <c r="AZ36" s="116">
        <f t="shared" si="35"/>
        <v>0</v>
      </c>
      <c r="BA36" s="117">
        <f t="shared" si="36"/>
        <v>0</v>
      </c>
      <c r="BB36" s="115">
        <f t="shared" si="37"/>
        <v>0</v>
      </c>
      <c r="BC36" s="116">
        <f t="shared" si="38"/>
        <v>0</v>
      </c>
      <c r="BD36" s="117">
        <f t="shared" si="39"/>
        <v>0</v>
      </c>
      <c r="BE36" s="115">
        <f t="shared" si="40"/>
        <v>0</v>
      </c>
      <c r="BF36" s="116">
        <f t="shared" si="41"/>
        <v>0</v>
      </c>
      <c r="BG36" s="117">
        <f t="shared" si="42"/>
        <v>0</v>
      </c>
      <c r="BH36" s="115">
        <f t="shared" si="43"/>
        <v>0</v>
      </c>
      <c r="BI36" s="116">
        <f t="shared" si="44"/>
        <v>0</v>
      </c>
      <c r="BJ36" s="117">
        <f t="shared" si="45"/>
        <v>0</v>
      </c>
      <c r="BK36" s="115">
        <f t="shared" si="46"/>
        <v>0</v>
      </c>
      <c r="BL36" s="116">
        <f t="shared" si="47"/>
        <v>0</v>
      </c>
      <c r="BM36" s="117">
        <f t="shared" si="48"/>
        <v>0</v>
      </c>
      <c r="BN36" s="115">
        <f t="shared" si="49"/>
        <v>0</v>
      </c>
      <c r="BO36" s="116">
        <f t="shared" si="50"/>
        <v>0</v>
      </c>
      <c r="BP36" s="117">
        <f t="shared" si="51"/>
        <v>0</v>
      </c>
      <c r="BQ36" s="115">
        <f t="shared" si="52"/>
        <v>0</v>
      </c>
      <c r="BR36" s="116">
        <f t="shared" si="53"/>
        <v>0</v>
      </c>
      <c r="BS36" s="117">
        <f t="shared" si="54"/>
        <v>0</v>
      </c>
      <c r="BT36" s="115">
        <f t="shared" si="55"/>
        <v>0</v>
      </c>
      <c r="BU36" s="116">
        <f t="shared" si="56"/>
        <v>0</v>
      </c>
      <c r="BV36" s="117">
        <f t="shared" si="57"/>
        <v>0</v>
      </c>
      <c r="BW36" s="115">
        <f t="shared" si="58"/>
        <v>0</v>
      </c>
      <c r="BX36" s="116">
        <f t="shared" si="59"/>
        <v>0</v>
      </c>
      <c r="BY36" s="118">
        <f t="shared" si="60"/>
        <v>0</v>
      </c>
      <c r="BZ36" s="115">
        <f t="shared" si="61"/>
        <v>0</v>
      </c>
      <c r="CA36" s="116">
        <f t="shared" si="62"/>
        <v>0</v>
      </c>
      <c r="CB36" s="117">
        <f t="shared" si="63"/>
        <v>0</v>
      </c>
    </row>
    <row r="37" spans="1:80" s="90" customFormat="1" ht="19.5" customHeight="1" hidden="1">
      <c r="A37" s="108">
        <v>23</v>
      </c>
      <c r="B37" s="183"/>
      <c r="C37" s="109"/>
      <c r="D37" s="109">
        <v>1</v>
      </c>
      <c r="E37" s="111" t="e">
        <f>VLOOKUP(D37,'Formulas L'!$A$5:$V$43,G37+2,FALSE)</f>
        <v>#N/A</v>
      </c>
      <c r="F37" s="186"/>
      <c r="G37" s="186"/>
      <c r="H37" s="186"/>
      <c r="I37" s="112" t="str">
        <f>VLOOKUP(D37,'Formulas L'!$A$3:$Y$39,23,FALSE)</f>
        <v>NDL</v>
      </c>
      <c r="J37" s="112" t="str">
        <f>VLOOKUP(D37,'Formulas L'!$A$3:$Y$40,24,FALSE)</f>
        <v>BN</v>
      </c>
      <c r="K37" s="112" t="str">
        <f>VLOOKUP(D37,'Formulas L'!$A$3:$Y$40,25,FALSE)</f>
        <v>LP</v>
      </c>
      <c r="L37" s="113">
        <f t="shared" si="0"/>
        <v>0</v>
      </c>
      <c r="M37" s="187"/>
      <c r="N37" s="113">
        <f t="shared" si="1"/>
        <v>0</v>
      </c>
      <c r="O37" s="187"/>
      <c r="P37" s="113">
        <f t="shared" si="2"/>
        <v>0</v>
      </c>
      <c r="Q37" s="188"/>
      <c r="R37" s="114">
        <f t="shared" si="3"/>
        <v>0</v>
      </c>
      <c r="S37" s="48"/>
      <c r="T37" s="93"/>
      <c r="U37" s="115">
        <f t="shared" si="4"/>
        <v>0</v>
      </c>
      <c r="V37" s="116">
        <f t="shared" si="5"/>
        <v>0</v>
      </c>
      <c r="W37" s="117">
        <f t="shared" si="6"/>
        <v>0</v>
      </c>
      <c r="X37" s="115">
        <f t="shared" si="7"/>
        <v>0</v>
      </c>
      <c r="Y37" s="116">
        <f t="shared" si="8"/>
        <v>0</v>
      </c>
      <c r="Z37" s="117">
        <f t="shared" si="9"/>
        <v>0</v>
      </c>
      <c r="AA37" s="115">
        <f t="shared" si="10"/>
        <v>0</v>
      </c>
      <c r="AB37" s="116">
        <f t="shared" si="11"/>
        <v>0</v>
      </c>
      <c r="AC37" s="117">
        <f t="shared" si="12"/>
        <v>0</v>
      </c>
      <c r="AD37" s="115">
        <f t="shared" si="13"/>
        <v>0</v>
      </c>
      <c r="AE37" s="116">
        <f t="shared" si="14"/>
        <v>0</v>
      </c>
      <c r="AF37" s="117">
        <f t="shared" si="15"/>
        <v>0</v>
      </c>
      <c r="AG37" s="115">
        <f t="shared" si="16"/>
        <v>0</v>
      </c>
      <c r="AH37" s="116">
        <f t="shared" si="17"/>
        <v>0</v>
      </c>
      <c r="AI37" s="117">
        <f t="shared" si="18"/>
        <v>0</v>
      </c>
      <c r="AJ37" s="115">
        <f t="shared" si="19"/>
        <v>0</v>
      </c>
      <c r="AK37" s="116">
        <f t="shared" si="20"/>
        <v>0</v>
      </c>
      <c r="AL37" s="117">
        <f t="shared" si="21"/>
        <v>0</v>
      </c>
      <c r="AM37" s="115">
        <f t="shared" si="22"/>
        <v>0</v>
      </c>
      <c r="AN37" s="116">
        <f t="shared" si="23"/>
        <v>0</v>
      </c>
      <c r="AO37" s="117">
        <f t="shared" si="24"/>
        <v>0</v>
      </c>
      <c r="AP37" s="115">
        <f t="shared" si="25"/>
        <v>0</v>
      </c>
      <c r="AQ37" s="116">
        <f t="shared" si="26"/>
        <v>0</v>
      </c>
      <c r="AR37" s="117">
        <f t="shared" si="27"/>
        <v>0</v>
      </c>
      <c r="AS37" s="115">
        <f t="shared" si="28"/>
        <v>0</v>
      </c>
      <c r="AT37" s="116">
        <f t="shared" si="29"/>
        <v>0</v>
      </c>
      <c r="AU37" s="117">
        <f t="shared" si="30"/>
        <v>0</v>
      </c>
      <c r="AV37" s="115">
        <f t="shared" si="31"/>
        <v>0</v>
      </c>
      <c r="AW37" s="116">
        <f t="shared" si="32"/>
        <v>0</v>
      </c>
      <c r="AX37" s="117">
        <f t="shared" si="33"/>
        <v>0</v>
      </c>
      <c r="AY37" s="115">
        <f t="shared" si="34"/>
        <v>0</v>
      </c>
      <c r="AZ37" s="116">
        <f t="shared" si="35"/>
        <v>0</v>
      </c>
      <c r="BA37" s="117">
        <f t="shared" si="36"/>
        <v>0</v>
      </c>
      <c r="BB37" s="115">
        <f t="shared" si="37"/>
        <v>0</v>
      </c>
      <c r="BC37" s="116">
        <f t="shared" si="38"/>
        <v>0</v>
      </c>
      <c r="BD37" s="117">
        <f t="shared" si="39"/>
        <v>0</v>
      </c>
      <c r="BE37" s="115">
        <f t="shared" si="40"/>
        <v>0</v>
      </c>
      <c r="BF37" s="116">
        <f t="shared" si="41"/>
        <v>0</v>
      </c>
      <c r="BG37" s="117">
        <f t="shared" si="42"/>
        <v>0</v>
      </c>
      <c r="BH37" s="115">
        <f t="shared" si="43"/>
        <v>0</v>
      </c>
      <c r="BI37" s="116">
        <f t="shared" si="44"/>
        <v>0</v>
      </c>
      <c r="BJ37" s="117">
        <f t="shared" si="45"/>
        <v>0</v>
      </c>
      <c r="BK37" s="115">
        <f t="shared" si="46"/>
        <v>0</v>
      </c>
      <c r="BL37" s="116">
        <f t="shared" si="47"/>
        <v>0</v>
      </c>
      <c r="BM37" s="117">
        <f t="shared" si="48"/>
        <v>0</v>
      </c>
      <c r="BN37" s="115">
        <f t="shared" si="49"/>
        <v>0</v>
      </c>
      <c r="BO37" s="116">
        <f t="shared" si="50"/>
        <v>0</v>
      </c>
      <c r="BP37" s="117">
        <f t="shared" si="51"/>
        <v>0</v>
      </c>
      <c r="BQ37" s="115">
        <f t="shared" si="52"/>
        <v>0</v>
      </c>
      <c r="BR37" s="116">
        <f t="shared" si="53"/>
        <v>0</v>
      </c>
      <c r="BS37" s="117">
        <f t="shared" si="54"/>
        <v>0</v>
      </c>
      <c r="BT37" s="115">
        <f t="shared" si="55"/>
        <v>0</v>
      </c>
      <c r="BU37" s="116">
        <f t="shared" si="56"/>
        <v>0</v>
      </c>
      <c r="BV37" s="117">
        <f t="shared" si="57"/>
        <v>0</v>
      </c>
      <c r="BW37" s="115">
        <f t="shared" si="58"/>
        <v>0</v>
      </c>
      <c r="BX37" s="116">
        <f t="shared" si="59"/>
        <v>0</v>
      </c>
      <c r="BY37" s="118">
        <f t="shared" si="60"/>
        <v>0</v>
      </c>
      <c r="BZ37" s="115">
        <f t="shared" si="61"/>
        <v>0</v>
      </c>
      <c r="CA37" s="116">
        <f t="shared" si="62"/>
        <v>0</v>
      </c>
      <c r="CB37" s="117">
        <f t="shared" si="63"/>
        <v>0</v>
      </c>
    </row>
    <row r="38" spans="1:80" s="90" customFormat="1" ht="19.5" customHeight="1" hidden="1">
      <c r="A38" s="108">
        <v>24</v>
      </c>
      <c r="B38" s="183"/>
      <c r="C38" s="109"/>
      <c r="D38" s="109">
        <v>1</v>
      </c>
      <c r="E38" s="111" t="e">
        <f>VLOOKUP(D38,'Formulas L'!$A$5:$V$43,G38+2,FALSE)</f>
        <v>#N/A</v>
      </c>
      <c r="F38" s="186"/>
      <c r="G38" s="186"/>
      <c r="H38" s="186"/>
      <c r="I38" s="112" t="str">
        <f>VLOOKUP(D38,'Formulas L'!$A$3:$Y$39,23,FALSE)</f>
        <v>NDL</v>
      </c>
      <c r="J38" s="112" t="str">
        <f>VLOOKUP(D38,'Formulas L'!$A$3:$Y$40,24,FALSE)</f>
        <v>BN</v>
      </c>
      <c r="K38" s="112" t="str">
        <f>VLOOKUP(D38,'Formulas L'!$A$3:$Y$40,25,FALSE)</f>
        <v>LP</v>
      </c>
      <c r="L38" s="113">
        <f t="shared" si="0"/>
        <v>0</v>
      </c>
      <c r="M38" s="187"/>
      <c r="N38" s="113">
        <f t="shared" si="1"/>
        <v>0</v>
      </c>
      <c r="O38" s="187"/>
      <c r="P38" s="113">
        <f t="shared" si="2"/>
        <v>0</v>
      </c>
      <c r="Q38" s="188"/>
      <c r="R38" s="114">
        <f t="shared" si="3"/>
        <v>0</v>
      </c>
      <c r="S38" s="48"/>
      <c r="T38" s="93"/>
      <c r="U38" s="115">
        <f t="shared" si="4"/>
        <v>0</v>
      </c>
      <c r="V38" s="116">
        <f t="shared" si="5"/>
        <v>0</v>
      </c>
      <c r="W38" s="117">
        <f t="shared" si="6"/>
        <v>0</v>
      </c>
      <c r="X38" s="115">
        <f t="shared" si="7"/>
        <v>0</v>
      </c>
      <c r="Y38" s="116">
        <f t="shared" si="8"/>
        <v>0</v>
      </c>
      <c r="Z38" s="117">
        <f t="shared" si="9"/>
        <v>0</v>
      </c>
      <c r="AA38" s="115">
        <f t="shared" si="10"/>
        <v>0</v>
      </c>
      <c r="AB38" s="116">
        <f t="shared" si="11"/>
        <v>0</v>
      </c>
      <c r="AC38" s="117">
        <f t="shared" si="12"/>
        <v>0</v>
      </c>
      <c r="AD38" s="115">
        <f t="shared" si="13"/>
        <v>0</v>
      </c>
      <c r="AE38" s="116">
        <f t="shared" si="14"/>
        <v>0</v>
      </c>
      <c r="AF38" s="117">
        <f t="shared" si="15"/>
        <v>0</v>
      </c>
      <c r="AG38" s="115">
        <f t="shared" si="16"/>
        <v>0</v>
      </c>
      <c r="AH38" s="116">
        <f t="shared" si="17"/>
        <v>0</v>
      </c>
      <c r="AI38" s="117">
        <f t="shared" si="18"/>
        <v>0</v>
      </c>
      <c r="AJ38" s="115">
        <f t="shared" si="19"/>
        <v>0</v>
      </c>
      <c r="AK38" s="116">
        <f t="shared" si="20"/>
        <v>0</v>
      </c>
      <c r="AL38" s="117">
        <f t="shared" si="21"/>
        <v>0</v>
      </c>
      <c r="AM38" s="115">
        <f t="shared" si="22"/>
        <v>0</v>
      </c>
      <c r="AN38" s="116">
        <f t="shared" si="23"/>
        <v>0</v>
      </c>
      <c r="AO38" s="117">
        <f t="shared" si="24"/>
        <v>0</v>
      </c>
      <c r="AP38" s="115">
        <f t="shared" si="25"/>
        <v>0</v>
      </c>
      <c r="AQ38" s="116">
        <f t="shared" si="26"/>
        <v>0</v>
      </c>
      <c r="AR38" s="117">
        <f t="shared" si="27"/>
        <v>0</v>
      </c>
      <c r="AS38" s="115">
        <f t="shared" si="28"/>
        <v>0</v>
      </c>
      <c r="AT38" s="116">
        <f t="shared" si="29"/>
        <v>0</v>
      </c>
      <c r="AU38" s="117">
        <f t="shared" si="30"/>
        <v>0</v>
      </c>
      <c r="AV38" s="115">
        <f t="shared" si="31"/>
        <v>0</v>
      </c>
      <c r="AW38" s="116">
        <f t="shared" si="32"/>
        <v>0</v>
      </c>
      <c r="AX38" s="117">
        <f t="shared" si="33"/>
        <v>0</v>
      </c>
      <c r="AY38" s="115">
        <f t="shared" si="34"/>
        <v>0</v>
      </c>
      <c r="AZ38" s="116">
        <f t="shared" si="35"/>
        <v>0</v>
      </c>
      <c r="BA38" s="117">
        <f t="shared" si="36"/>
        <v>0</v>
      </c>
      <c r="BB38" s="115">
        <f t="shared" si="37"/>
        <v>0</v>
      </c>
      <c r="BC38" s="116">
        <f t="shared" si="38"/>
        <v>0</v>
      </c>
      <c r="BD38" s="117">
        <f t="shared" si="39"/>
        <v>0</v>
      </c>
      <c r="BE38" s="115">
        <f t="shared" si="40"/>
        <v>0</v>
      </c>
      <c r="BF38" s="116">
        <f t="shared" si="41"/>
        <v>0</v>
      </c>
      <c r="BG38" s="117">
        <f t="shared" si="42"/>
        <v>0</v>
      </c>
      <c r="BH38" s="115">
        <f t="shared" si="43"/>
        <v>0</v>
      </c>
      <c r="BI38" s="116">
        <f t="shared" si="44"/>
        <v>0</v>
      </c>
      <c r="BJ38" s="117">
        <f t="shared" si="45"/>
        <v>0</v>
      </c>
      <c r="BK38" s="115">
        <f t="shared" si="46"/>
        <v>0</v>
      </c>
      <c r="BL38" s="116">
        <f t="shared" si="47"/>
        <v>0</v>
      </c>
      <c r="BM38" s="117">
        <f t="shared" si="48"/>
        <v>0</v>
      </c>
      <c r="BN38" s="115">
        <f t="shared" si="49"/>
        <v>0</v>
      </c>
      <c r="BO38" s="116">
        <f t="shared" si="50"/>
        <v>0</v>
      </c>
      <c r="BP38" s="117">
        <f t="shared" si="51"/>
        <v>0</v>
      </c>
      <c r="BQ38" s="115">
        <f t="shared" si="52"/>
        <v>0</v>
      </c>
      <c r="BR38" s="116">
        <f t="shared" si="53"/>
        <v>0</v>
      </c>
      <c r="BS38" s="117">
        <f t="shared" si="54"/>
        <v>0</v>
      </c>
      <c r="BT38" s="115">
        <f t="shared" si="55"/>
        <v>0</v>
      </c>
      <c r="BU38" s="116">
        <f t="shared" si="56"/>
        <v>0</v>
      </c>
      <c r="BV38" s="117">
        <f t="shared" si="57"/>
        <v>0</v>
      </c>
      <c r="BW38" s="115">
        <f t="shared" si="58"/>
        <v>0</v>
      </c>
      <c r="BX38" s="116">
        <f t="shared" si="59"/>
        <v>0</v>
      </c>
      <c r="BY38" s="118">
        <f t="shared" si="60"/>
        <v>0</v>
      </c>
      <c r="BZ38" s="115">
        <f t="shared" si="61"/>
        <v>0</v>
      </c>
      <c r="CA38" s="116">
        <f t="shared" si="62"/>
        <v>0</v>
      </c>
      <c r="CB38" s="117">
        <f t="shared" si="63"/>
        <v>0</v>
      </c>
    </row>
    <row r="39" spans="1:80" s="90" customFormat="1" ht="19.5" customHeight="1" hidden="1">
      <c r="A39" s="108">
        <v>25</v>
      </c>
      <c r="B39" s="184"/>
      <c r="C39" s="109"/>
      <c r="D39" s="109">
        <v>1</v>
      </c>
      <c r="E39" s="111" t="e">
        <f>VLOOKUP(D39,'Formulas L'!$A$5:$V$43,G39+2,FALSE)</f>
        <v>#N/A</v>
      </c>
      <c r="F39" s="186"/>
      <c r="G39" s="186"/>
      <c r="H39" s="186"/>
      <c r="I39" s="112" t="str">
        <f>VLOOKUP(D39,'Formulas L'!$A$3:$Y$39,23,FALSE)</f>
        <v>NDL</v>
      </c>
      <c r="J39" s="112" t="str">
        <f>VLOOKUP(D39,'Formulas L'!$A$3:$Y$40,24,FALSE)</f>
        <v>BN</v>
      </c>
      <c r="K39" s="112" t="str">
        <f>VLOOKUP(D39,'Formulas L'!$A$3:$Y$40,25,FALSE)</f>
        <v>LP</v>
      </c>
      <c r="L39" s="113">
        <f t="shared" si="0"/>
        <v>0</v>
      </c>
      <c r="M39" s="187"/>
      <c r="N39" s="113">
        <f t="shared" si="1"/>
        <v>0</v>
      </c>
      <c r="O39" s="187"/>
      <c r="P39" s="113">
        <f t="shared" si="2"/>
        <v>0</v>
      </c>
      <c r="Q39" s="188"/>
      <c r="R39" s="114">
        <f t="shared" si="3"/>
        <v>0</v>
      </c>
      <c r="S39" s="48"/>
      <c r="T39" s="93"/>
      <c r="U39" s="115">
        <f t="shared" si="4"/>
        <v>0</v>
      </c>
      <c r="V39" s="116">
        <f t="shared" si="5"/>
        <v>0</v>
      </c>
      <c r="W39" s="117">
        <f t="shared" si="6"/>
        <v>0</v>
      </c>
      <c r="X39" s="115">
        <f t="shared" si="7"/>
        <v>0</v>
      </c>
      <c r="Y39" s="116">
        <f t="shared" si="8"/>
        <v>0</v>
      </c>
      <c r="Z39" s="117">
        <f t="shared" si="9"/>
        <v>0</v>
      </c>
      <c r="AA39" s="115">
        <f t="shared" si="10"/>
        <v>0</v>
      </c>
      <c r="AB39" s="116">
        <f t="shared" si="11"/>
        <v>0</v>
      </c>
      <c r="AC39" s="117">
        <f t="shared" si="12"/>
        <v>0</v>
      </c>
      <c r="AD39" s="115">
        <f t="shared" si="13"/>
        <v>0</v>
      </c>
      <c r="AE39" s="116">
        <f t="shared" si="14"/>
        <v>0</v>
      </c>
      <c r="AF39" s="117">
        <f t="shared" si="15"/>
        <v>0</v>
      </c>
      <c r="AG39" s="115">
        <f t="shared" si="16"/>
        <v>0</v>
      </c>
      <c r="AH39" s="116">
        <f t="shared" si="17"/>
        <v>0</v>
      </c>
      <c r="AI39" s="117">
        <f t="shared" si="18"/>
        <v>0</v>
      </c>
      <c r="AJ39" s="115">
        <f t="shared" si="19"/>
        <v>0</v>
      </c>
      <c r="AK39" s="116">
        <f t="shared" si="20"/>
        <v>0</v>
      </c>
      <c r="AL39" s="117">
        <f t="shared" si="21"/>
        <v>0</v>
      </c>
      <c r="AM39" s="115">
        <f t="shared" si="22"/>
        <v>0</v>
      </c>
      <c r="AN39" s="116">
        <f t="shared" si="23"/>
        <v>0</v>
      </c>
      <c r="AO39" s="117">
        <f t="shared" si="24"/>
        <v>0</v>
      </c>
      <c r="AP39" s="115">
        <f t="shared" si="25"/>
        <v>0</v>
      </c>
      <c r="AQ39" s="116">
        <f t="shared" si="26"/>
        <v>0</v>
      </c>
      <c r="AR39" s="117">
        <f t="shared" si="27"/>
        <v>0</v>
      </c>
      <c r="AS39" s="115">
        <f t="shared" si="28"/>
        <v>0</v>
      </c>
      <c r="AT39" s="116">
        <f t="shared" si="29"/>
        <v>0</v>
      </c>
      <c r="AU39" s="117">
        <f t="shared" si="30"/>
        <v>0</v>
      </c>
      <c r="AV39" s="115">
        <f t="shared" si="31"/>
        <v>0</v>
      </c>
      <c r="AW39" s="116">
        <f t="shared" si="32"/>
        <v>0</v>
      </c>
      <c r="AX39" s="117">
        <f t="shared" si="33"/>
        <v>0</v>
      </c>
      <c r="AY39" s="115">
        <f t="shared" si="34"/>
        <v>0</v>
      </c>
      <c r="AZ39" s="116">
        <f t="shared" si="35"/>
        <v>0</v>
      </c>
      <c r="BA39" s="117">
        <f t="shared" si="36"/>
        <v>0</v>
      </c>
      <c r="BB39" s="115">
        <f t="shared" si="37"/>
        <v>0</v>
      </c>
      <c r="BC39" s="116">
        <f t="shared" si="38"/>
        <v>0</v>
      </c>
      <c r="BD39" s="117">
        <f t="shared" si="39"/>
        <v>0</v>
      </c>
      <c r="BE39" s="115">
        <f t="shared" si="40"/>
        <v>0</v>
      </c>
      <c r="BF39" s="116">
        <f t="shared" si="41"/>
        <v>0</v>
      </c>
      <c r="BG39" s="117">
        <f t="shared" si="42"/>
        <v>0</v>
      </c>
      <c r="BH39" s="115">
        <f t="shared" si="43"/>
        <v>0</v>
      </c>
      <c r="BI39" s="116">
        <f t="shared" si="44"/>
        <v>0</v>
      </c>
      <c r="BJ39" s="117">
        <f t="shared" si="45"/>
        <v>0</v>
      </c>
      <c r="BK39" s="115">
        <f t="shared" si="46"/>
        <v>0</v>
      </c>
      <c r="BL39" s="116">
        <f t="shared" si="47"/>
        <v>0</v>
      </c>
      <c r="BM39" s="117">
        <f t="shared" si="48"/>
        <v>0</v>
      </c>
      <c r="BN39" s="115">
        <f t="shared" si="49"/>
        <v>0</v>
      </c>
      <c r="BO39" s="116">
        <f t="shared" si="50"/>
        <v>0</v>
      </c>
      <c r="BP39" s="117">
        <f t="shared" si="51"/>
        <v>0</v>
      </c>
      <c r="BQ39" s="115">
        <f t="shared" si="52"/>
        <v>0</v>
      </c>
      <c r="BR39" s="116">
        <f t="shared" si="53"/>
        <v>0</v>
      </c>
      <c r="BS39" s="117">
        <f t="shared" si="54"/>
        <v>0</v>
      </c>
      <c r="BT39" s="115">
        <f t="shared" si="55"/>
        <v>0</v>
      </c>
      <c r="BU39" s="116">
        <f t="shared" si="56"/>
        <v>0</v>
      </c>
      <c r="BV39" s="117">
        <f t="shared" si="57"/>
        <v>0</v>
      </c>
      <c r="BW39" s="115">
        <f t="shared" si="58"/>
        <v>0</v>
      </c>
      <c r="BX39" s="116">
        <f t="shared" si="59"/>
        <v>0</v>
      </c>
      <c r="BY39" s="118">
        <f t="shared" si="60"/>
        <v>0</v>
      </c>
      <c r="BZ39" s="115">
        <f t="shared" si="61"/>
        <v>0</v>
      </c>
      <c r="CA39" s="116">
        <f t="shared" si="62"/>
        <v>0</v>
      </c>
      <c r="CB39" s="117">
        <f t="shared" si="63"/>
        <v>0</v>
      </c>
    </row>
    <row r="40" spans="1:80" s="90" customFormat="1" ht="19.5" customHeight="1" hidden="1">
      <c r="A40" s="108">
        <v>26</v>
      </c>
      <c r="B40" s="184"/>
      <c r="C40" s="109"/>
      <c r="D40" s="109">
        <v>1</v>
      </c>
      <c r="E40" s="111" t="e">
        <f>VLOOKUP(D40,'Formulas L'!$A$5:$V$43,G40+2,FALSE)</f>
        <v>#N/A</v>
      </c>
      <c r="F40" s="186"/>
      <c r="G40" s="186"/>
      <c r="H40" s="186"/>
      <c r="I40" s="112" t="str">
        <f>VLOOKUP(D40,'Formulas L'!$A$3:$Y$39,23,FALSE)</f>
        <v>NDL</v>
      </c>
      <c r="J40" s="112" t="str">
        <f>VLOOKUP(D40,'Formulas L'!$A$3:$Y$40,24,FALSE)</f>
        <v>BN</v>
      </c>
      <c r="K40" s="112" t="str">
        <f>VLOOKUP(D40,'Formulas L'!$A$3:$Y$40,25,FALSE)</f>
        <v>LP</v>
      </c>
      <c r="L40" s="113">
        <f t="shared" si="0"/>
        <v>0</v>
      </c>
      <c r="M40" s="187"/>
      <c r="N40" s="113">
        <f t="shared" si="1"/>
        <v>0</v>
      </c>
      <c r="O40" s="187"/>
      <c r="P40" s="113">
        <f t="shared" si="2"/>
        <v>0</v>
      </c>
      <c r="Q40" s="188"/>
      <c r="R40" s="114">
        <f t="shared" si="3"/>
        <v>0</v>
      </c>
      <c r="S40" s="48"/>
      <c r="T40" s="93"/>
      <c r="U40" s="115">
        <f t="shared" si="4"/>
        <v>0</v>
      </c>
      <c r="V40" s="116">
        <f t="shared" si="5"/>
        <v>0</v>
      </c>
      <c r="W40" s="117">
        <f t="shared" si="6"/>
        <v>0</v>
      </c>
      <c r="X40" s="115">
        <f t="shared" si="7"/>
        <v>0</v>
      </c>
      <c r="Y40" s="116">
        <f t="shared" si="8"/>
        <v>0</v>
      </c>
      <c r="Z40" s="117">
        <f t="shared" si="9"/>
        <v>0</v>
      </c>
      <c r="AA40" s="115">
        <f t="shared" si="10"/>
        <v>0</v>
      </c>
      <c r="AB40" s="116">
        <f t="shared" si="11"/>
        <v>0</v>
      </c>
      <c r="AC40" s="117">
        <f t="shared" si="12"/>
        <v>0</v>
      </c>
      <c r="AD40" s="115">
        <f t="shared" si="13"/>
        <v>0</v>
      </c>
      <c r="AE40" s="116">
        <f t="shared" si="14"/>
        <v>0</v>
      </c>
      <c r="AF40" s="117">
        <f t="shared" si="15"/>
        <v>0</v>
      </c>
      <c r="AG40" s="115">
        <f t="shared" si="16"/>
        <v>0</v>
      </c>
      <c r="AH40" s="116">
        <f t="shared" si="17"/>
        <v>0</v>
      </c>
      <c r="AI40" s="117">
        <f t="shared" si="18"/>
        <v>0</v>
      </c>
      <c r="AJ40" s="115">
        <f t="shared" si="19"/>
        <v>0</v>
      </c>
      <c r="AK40" s="116">
        <f t="shared" si="20"/>
        <v>0</v>
      </c>
      <c r="AL40" s="117">
        <f t="shared" si="21"/>
        <v>0</v>
      </c>
      <c r="AM40" s="115">
        <f t="shared" si="22"/>
        <v>0</v>
      </c>
      <c r="AN40" s="116">
        <f t="shared" si="23"/>
        <v>0</v>
      </c>
      <c r="AO40" s="117">
        <f t="shared" si="24"/>
        <v>0</v>
      </c>
      <c r="AP40" s="115">
        <f t="shared" si="25"/>
        <v>0</v>
      </c>
      <c r="AQ40" s="116">
        <f t="shared" si="26"/>
        <v>0</v>
      </c>
      <c r="AR40" s="117">
        <f t="shared" si="27"/>
        <v>0</v>
      </c>
      <c r="AS40" s="115">
        <f t="shared" si="28"/>
        <v>0</v>
      </c>
      <c r="AT40" s="116">
        <f t="shared" si="29"/>
        <v>0</v>
      </c>
      <c r="AU40" s="117">
        <f t="shared" si="30"/>
        <v>0</v>
      </c>
      <c r="AV40" s="115">
        <f t="shared" si="31"/>
        <v>0</v>
      </c>
      <c r="AW40" s="116">
        <f t="shared" si="32"/>
        <v>0</v>
      </c>
      <c r="AX40" s="117">
        <f t="shared" si="33"/>
        <v>0</v>
      </c>
      <c r="AY40" s="115">
        <f t="shared" si="34"/>
        <v>0</v>
      </c>
      <c r="AZ40" s="116">
        <f t="shared" si="35"/>
        <v>0</v>
      </c>
      <c r="BA40" s="117">
        <f t="shared" si="36"/>
        <v>0</v>
      </c>
      <c r="BB40" s="115">
        <f t="shared" si="37"/>
        <v>0</v>
      </c>
      <c r="BC40" s="116">
        <f t="shared" si="38"/>
        <v>0</v>
      </c>
      <c r="BD40" s="117">
        <f t="shared" si="39"/>
        <v>0</v>
      </c>
      <c r="BE40" s="115">
        <f t="shared" si="40"/>
        <v>0</v>
      </c>
      <c r="BF40" s="116">
        <f t="shared" si="41"/>
        <v>0</v>
      </c>
      <c r="BG40" s="117">
        <f t="shared" si="42"/>
        <v>0</v>
      </c>
      <c r="BH40" s="115">
        <f t="shared" si="43"/>
        <v>0</v>
      </c>
      <c r="BI40" s="116">
        <f t="shared" si="44"/>
        <v>0</v>
      </c>
      <c r="BJ40" s="117">
        <f t="shared" si="45"/>
        <v>0</v>
      </c>
      <c r="BK40" s="115">
        <f t="shared" si="46"/>
        <v>0</v>
      </c>
      <c r="BL40" s="116">
        <f t="shared" si="47"/>
        <v>0</v>
      </c>
      <c r="BM40" s="117">
        <f t="shared" si="48"/>
        <v>0</v>
      </c>
      <c r="BN40" s="115">
        <f t="shared" si="49"/>
        <v>0</v>
      </c>
      <c r="BO40" s="116">
        <f t="shared" si="50"/>
        <v>0</v>
      </c>
      <c r="BP40" s="117">
        <f t="shared" si="51"/>
        <v>0</v>
      </c>
      <c r="BQ40" s="115">
        <f t="shared" si="52"/>
        <v>0</v>
      </c>
      <c r="BR40" s="116">
        <f t="shared" si="53"/>
        <v>0</v>
      </c>
      <c r="BS40" s="117">
        <f t="shared" si="54"/>
        <v>0</v>
      </c>
      <c r="BT40" s="115">
        <f t="shared" si="55"/>
        <v>0</v>
      </c>
      <c r="BU40" s="116">
        <f t="shared" si="56"/>
        <v>0</v>
      </c>
      <c r="BV40" s="117">
        <f t="shared" si="57"/>
        <v>0</v>
      </c>
      <c r="BW40" s="115">
        <f t="shared" si="58"/>
        <v>0</v>
      </c>
      <c r="BX40" s="116">
        <f t="shared" si="59"/>
        <v>0</v>
      </c>
      <c r="BY40" s="118">
        <f t="shared" si="60"/>
        <v>0</v>
      </c>
      <c r="BZ40" s="115">
        <f t="shared" si="61"/>
        <v>0</v>
      </c>
      <c r="CA40" s="116">
        <f t="shared" si="62"/>
        <v>0</v>
      </c>
      <c r="CB40" s="117">
        <f t="shared" si="63"/>
        <v>0</v>
      </c>
    </row>
    <row r="41" spans="1:80" s="90" customFormat="1" ht="19.5" customHeight="1" hidden="1">
      <c r="A41" s="108">
        <v>27</v>
      </c>
      <c r="B41" s="184"/>
      <c r="C41" s="109"/>
      <c r="D41" s="109">
        <v>1</v>
      </c>
      <c r="E41" s="111" t="e">
        <f>VLOOKUP(D41,'Formulas L'!$A$5:$V$43,G41+2,FALSE)</f>
        <v>#N/A</v>
      </c>
      <c r="F41" s="186"/>
      <c r="G41" s="186"/>
      <c r="H41" s="186"/>
      <c r="I41" s="112" t="str">
        <f>VLOOKUP(D41,'Formulas L'!$A$3:$Y$39,23,FALSE)</f>
        <v>NDL</v>
      </c>
      <c r="J41" s="112" t="str">
        <f>VLOOKUP(D41,'Formulas L'!$A$3:$Y$40,24,FALSE)</f>
        <v>BN</v>
      </c>
      <c r="K41" s="112" t="str">
        <f>VLOOKUP(D41,'Formulas L'!$A$3:$Y$40,25,FALSE)</f>
        <v>LP</v>
      </c>
      <c r="L41" s="113">
        <f t="shared" si="0"/>
        <v>0</v>
      </c>
      <c r="M41" s="187"/>
      <c r="N41" s="113">
        <f t="shared" si="1"/>
        <v>0</v>
      </c>
      <c r="O41" s="187"/>
      <c r="P41" s="113">
        <f t="shared" si="2"/>
        <v>0</v>
      </c>
      <c r="Q41" s="188"/>
      <c r="R41" s="114">
        <f t="shared" si="3"/>
        <v>0</v>
      </c>
      <c r="S41" s="48"/>
      <c r="T41" s="93"/>
      <c r="U41" s="115">
        <f t="shared" si="4"/>
        <v>0</v>
      </c>
      <c r="V41" s="116">
        <f t="shared" si="5"/>
        <v>0</v>
      </c>
      <c r="W41" s="117">
        <f t="shared" si="6"/>
        <v>0</v>
      </c>
      <c r="X41" s="115">
        <f t="shared" si="7"/>
        <v>0</v>
      </c>
      <c r="Y41" s="116">
        <f t="shared" si="8"/>
        <v>0</v>
      </c>
      <c r="Z41" s="117">
        <f t="shared" si="9"/>
        <v>0</v>
      </c>
      <c r="AA41" s="115">
        <f t="shared" si="10"/>
        <v>0</v>
      </c>
      <c r="AB41" s="116">
        <f t="shared" si="11"/>
        <v>0</v>
      </c>
      <c r="AC41" s="117">
        <f t="shared" si="12"/>
        <v>0</v>
      </c>
      <c r="AD41" s="115">
        <f t="shared" si="13"/>
        <v>0</v>
      </c>
      <c r="AE41" s="116">
        <f t="shared" si="14"/>
        <v>0</v>
      </c>
      <c r="AF41" s="117">
        <f t="shared" si="15"/>
        <v>0</v>
      </c>
      <c r="AG41" s="115">
        <f t="shared" si="16"/>
        <v>0</v>
      </c>
      <c r="AH41" s="116">
        <f t="shared" si="17"/>
        <v>0</v>
      </c>
      <c r="AI41" s="117">
        <f t="shared" si="18"/>
        <v>0</v>
      </c>
      <c r="AJ41" s="115">
        <f t="shared" si="19"/>
        <v>0</v>
      </c>
      <c r="AK41" s="116">
        <f t="shared" si="20"/>
        <v>0</v>
      </c>
      <c r="AL41" s="117">
        <f t="shared" si="21"/>
        <v>0</v>
      </c>
      <c r="AM41" s="115">
        <f t="shared" si="22"/>
        <v>0</v>
      </c>
      <c r="AN41" s="116">
        <f t="shared" si="23"/>
        <v>0</v>
      </c>
      <c r="AO41" s="117">
        <f t="shared" si="24"/>
        <v>0</v>
      </c>
      <c r="AP41" s="115">
        <f t="shared" si="25"/>
        <v>0</v>
      </c>
      <c r="AQ41" s="116">
        <f t="shared" si="26"/>
        <v>0</v>
      </c>
      <c r="AR41" s="117">
        <f t="shared" si="27"/>
        <v>0</v>
      </c>
      <c r="AS41" s="115">
        <f t="shared" si="28"/>
        <v>0</v>
      </c>
      <c r="AT41" s="116">
        <f t="shared" si="29"/>
        <v>0</v>
      </c>
      <c r="AU41" s="117">
        <f t="shared" si="30"/>
        <v>0</v>
      </c>
      <c r="AV41" s="115">
        <f t="shared" si="31"/>
        <v>0</v>
      </c>
      <c r="AW41" s="116">
        <f t="shared" si="32"/>
        <v>0</v>
      </c>
      <c r="AX41" s="117">
        <f t="shared" si="33"/>
        <v>0</v>
      </c>
      <c r="AY41" s="115">
        <f t="shared" si="34"/>
        <v>0</v>
      </c>
      <c r="AZ41" s="116">
        <f t="shared" si="35"/>
        <v>0</v>
      </c>
      <c r="BA41" s="117">
        <f t="shared" si="36"/>
        <v>0</v>
      </c>
      <c r="BB41" s="115">
        <f t="shared" si="37"/>
        <v>0</v>
      </c>
      <c r="BC41" s="116">
        <f t="shared" si="38"/>
        <v>0</v>
      </c>
      <c r="BD41" s="117">
        <f t="shared" si="39"/>
        <v>0</v>
      </c>
      <c r="BE41" s="115">
        <f t="shared" si="40"/>
        <v>0</v>
      </c>
      <c r="BF41" s="116">
        <f t="shared" si="41"/>
        <v>0</v>
      </c>
      <c r="BG41" s="117">
        <f t="shared" si="42"/>
        <v>0</v>
      </c>
      <c r="BH41" s="115">
        <f t="shared" si="43"/>
        <v>0</v>
      </c>
      <c r="BI41" s="116">
        <f t="shared" si="44"/>
        <v>0</v>
      </c>
      <c r="BJ41" s="117">
        <f t="shared" si="45"/>
        <v>0</v>
      </c>
      <c r="BK41" s="115">
        <f t="shared" si="46"/>
        <v>0</v>
      </c>
      <c r="BL41" s="116">
        <f t="shared" si="47"/>
        <v>0</v>
      </c>
      <c r="BM41" s="117">
        <f t="shared" si="48"/>
        <v>0</v>
      </c>
      <c r="BN41" s="115">
        <f t="shared" si="49"/>
        <v>0</v>
      </c>
      <c r="BO41" s="116">
        <f t="shared" si="50"/>
        <v>0</v>
      </c>
      <c r="BP41" s="117">
        <f t="shared" si="51"/>
        <v>0</v>
      </c>
      <c r="BQ41" s="115">
        <f t="shared" si="52"/>
        <v>0</v>
      </c>
      <c r="BR41" s="116">
        <f t="shared" si="53"/>
        <v>0</v>
      </c>
      <c r="BS41" s="117">
        <f t="shared" si="54"/>
        <v>0</v>
      </c>
      <c r="BT41" s="115">
        <f t="shared" si="55"/>
        <v>0</v>
      </c>
      <c r="BU41" s="116">
        <f t="shared" si="56"/>
        <v>0</v>
      </c>
      <c r="BV41" s="117">
        <f t="shared" si="57"/>
        <v>0</v>
      </c>
      <c r="BW41" s="115">
        <f t="shared" si="58"/>
        <v>0</v>
      </c>
      <c r="BX41" s="116">
        <f t="shared" si="59"/>
        <v>0</v>
      </c>
      <c r="BY41" s="118">
        <f t="shared" si="60"/>
        <v>0</v>
      </c>
      <c r="BZ41" s="115">
        <f t="shared" si="61"/>
        <v>0</v>
      </c>
      <c r="CA41" s="116">
        <f t="shared" si="62"/>
        <v>0</v>
      </c>
      <c r="CB41" s="117">
        <f t="shared" si="63"/>
        <v>0</v>
      </c>
    </row>
    <row r="42" spans="1:80" s="90" customFormat="1" ht="19.5" customHeight="1" hidden="1">
      <c r="A42" s="108">
        <v>28</v>
      </c>
      <c r="B42" s="183"/>
      <c r="C42" s="109"/>
      <c r="D42" s="109">
        <v>1</v>
      </c>
      <c r="E42" s="111" t="e">
        <f>VLOOKUP(D42,'Formulas L'!$A$5:$V$43,G42+2,FALSE)</f>
        <v>#N/A</v>
      </c>
      <c r="F42" s="186"/>
      <c r="G42" s="186"/>
      <c r="H42" s="186"/>
      <c r="I42" s="112" t="str">
        <f>VLOOKUP(D42,'Formulas L'!$A$3:$Y$39,23,FALSE)</f>
        <v>NDL</v>
      </c>
      <c r="J42" s="112" t="str">
        <f>VLOOKUP(D42,'Formulas L'!$A$3:$Y$40,24,FALSE)</f>
        <v>BN</v>
      </c>
      <c r="K42" s="112" t="str">
        <f>VLOOKUP(D42,'Formulas L'!$A$3:$Y$40,25,FALSE)</f>
        <v>LP</v>
      </c>
      <c r="L42" s="113">
        <f t="shared" si="0"/>
        <v>0</v>
      </c>
      <c r="M42" s="187"/>
      <c r="N42" s="113">
        <f t="shared" si="1"/>
        <v>0</v>
      </c>
      <c r="O42" s="187"/>
      <c r="P42" s="113">
        <f t="shared" si="2"/>
        <v>0</v>
      </c>
      <c r="Q42" s="188"/>
      <c r="R42" s="114">
        <f t="shared" si="3"/>
        <v>0</v>
      </c>
      <c r="S42" s="48"/>
      <c r="T42" s="93"/>
      <c r="U42" s="115">
        <f t="shared" si="4"/>
        <v>0</v>
      </c>
      <c r="V42" s="116">
        <f t="shared" si="5"/>
        <v>0</v>
      </c>
      <c r="W42" s="117">
        <f t="shared" si="6"/>
        <v>0</v>
      </c>
      <c r="X42" s="115">
        <f t="shared" si="7"/>
        <v>0</v>
      </c>
      <c r="Y42" s="116">
        <f t="shared" si="8"/>
        <v>0</v>
      </c>
      <c r="Z42" s="117">
        <f t="shared" si="9"/>
        <v>0</v>
      </c>
      <c r="AA42" s="115">
        <f t="shared" si="10"/>
        <v>0</v>
      </c>
      <c r="AB42" s="116">
        <f t="shared" si="11"/>
        <v>0</v>
      </c>
      <c r="AC42" s="117">
        <f t="shared" si="12"/>
        <v>0</v>
      </c>
      <c r="AD42" s="115">
        <f t="shared" si="13"/>
        <v>0</v>
      </c>
      <c r="AE42" s="116">
        <f t="shared" si="14"/>
        <v>0</v>
      </c>
      <c r="AF42" s="117">
        <f t="shared" si="15"/>
        <v>0</v>
      </c>
      <c r="AG42" s="115">
        <f t="shared" si="16"/>
        <v>0</v>
      </c>
      <c r="AH42" s="116">
        <f t="shared" si="17"/>
        <v>0</v>
      </c>
      <c r="AI42" s="117">
        <f t="shared" si="18"/>
        <v>0</v>
      </c>
      <c r="AJ42" s="115">
        <f t="shared" si="19"/>
        <v>0</v>
      </c>
      <c r="AK42" s="116">
        <f t="shared" si="20"/>
        <v>0</v>
      </c>
      <c r="AL42" s="117">
        <f t="shared" si="21"/>
        <v>0</v>
      </c>
      <c r="AM42" s="115">
        <f t="shared" si="22"/>
        <v>0</v>
      </c>
      <c r="AN42" s="116">
        <f t="shared" si="23"/>
        <v>0</v>
      </c>
      <c r="AO42" s="117">
        <f t="shared" si="24"/>
        <v>0</v>
      </c>
      <c r="AP42" s="115">
        <f t="shared" si="25"/>
        <v>0</v>
      </c>
      <c r="AQ42" s="116">
        <f t="shared" si="26"/>
        <v>0</v>
      </c>
      <c r="AR42" s="117">
        <f t="shared" si="27"/>
        <v>0</v>
      </c>
      <c r="AS42" s="115">
        <f t="shared" si="28"/>
        <v>0</v>
      </c>
      <c r="AT42" s="116">
        <f t="shared" si="29"/>
        <v>0</v>
      </c>
      <c r="AU42" s="117">
        <f t="shared" si="30"/>
        <v>0</v>
      </c>
      <c r="AV42" s="115">
        <f t="shared" si="31"/>
        <v>0</v>
      </c>
      <c r="AW42" s="116">
        <f t="shared" si="32"/>
        <v>0</v>
      </c>
      <c r="AX42" s="117">
        <f t="shared" si="33"/>
        <v>0</v>
      </c>
      <c r="AY42" s="115">
        <f t="shared" si="34"/>
        <v>0</v>
      </c>
      <c r="AZ42" s="116">
        <f t="shared" si="35"/>
        <v>0</v>
      </c>
      <c r="BA42" s="117">
        <f t="shared" si="36"/>
        <v>0</v>
      </c>
      <c r="BB42" s="115">
        <f t="shared" si="37"/>
        <v>0</v>
      </c>
      <c r="BC42" s="116">
        <f t="shared" si="38"/>
        <v>0</v>
      </c>
      <c r="BD42" s="117">
        <f t="shared" si="39"/>
        <v>0</v>
      </c>
      <c r="BE42" s="115">
        <f t="shared" si="40"/>
        <v>0</v>
      </c>
      <c r="BF42" s="116">
        <f t="shared" si="41"/>
        <v>0</v>
      </c>
      <c r="BG42" s="117">
        <f t="shared" si="42"/>
        <v>0</v>
      </c>
      <c r="BH42" s="115">
        <f t="shared" si="43"/>
        <v>0</v>
      </c>
      <c r="BI42" s="116">
        <f t="shared" si="44"/>
        <v>0</v>
      </c>
      <c r="BJ42" s="117">
        <f t="shared" si="45"/>
        <v>0</v>
      </c>
      <c r="BK42" s="115">
        <f t="shared" si="46"/>
        <v>0</v>
      </c>
      <c r="BL42" s="116">
        <f t="shared" si="47"/>
        <v>0</v>
      </c>
      <c r="BM42" s="117">
        <f t="shared" si="48"/>
        <v>0</v>
      </c>
      <c r="BN42" s="115">
        <f t="shared" si="49"/>
        <v>0</v>
      </c>
      <c r="BO42" s="116">
        <f t="shared" si="50"/>
        <v>0</v>
      </c>
      <c r="BP42" s="117">
        <f t="shared" si="51"/>
        <v>0</v>
      </c>
      <c r="BQ42" s="115">
        <f t="shared" si="52"/>
        <v>0</v>
      </c>
      <c r="BR42" s="116">
        <f t="shared" si="53"/>
        <v>0</v>
      </c>
      <c r="BS42" s="117">
        <f t="shared" si="54"/>
        <v>0</v>
      </c>
      <c r="BT42" s="115">
        <f t="shared" si="55"/>
        <v>0</v>
      </c>
      <c r="BU42" s="116">
        <f t="shared" si="56"/>
        <v>0</v>
      </c>
      <c r="BV42" s="117">
        <f t="shared" si="57"/>
        <v>0</v>
      </c>
      <c r="BW42" s="115">
        <f t="shared" si="58"/>
        <v>0</v>
      </c>
      <c r="BX42" s="116">
        <f t="shared" si="59"/>
        <v>0</v>
      </c>
      <c r="BY42" s="118">
        <f t="shared" si="60"/>
        <v>0</v>
      </c>
      <c r="BZ42" s="115">
        <f t="shared" si="61"/>
        <v>0</v>
      </c>
      <c r="CA42" s="116">
        <f t="shared" si="62"/>
        <v>0</v>
      </c>
      <c r="CB42" s="117">
        <f t="shared" si="63"/>
        <v>0</v>
      </c>
    </row>
    <row r="43" spans="1:80" s="90" customFormat="1" ht="19.5" customHeight="1" hidden="1">
      <c r="A43" s="108">
        <v>29</v>
      </c>
      <c r="B43" s="183"/>
      <c r="C43" s="109"/>
      <c r="D43" s="109">
        <v>1</v>
      </c>
      <c r="E43" s="111" t="e">
        <f>VLOOKUP(D43,'Formulas L'!$A$5:$V$43,G43+2,FALSE)</f>
        <v>#N/A</v>
      </c>
      <c r="F43" s="186"/>
      <c r="G43" s="186"/>
      <c r="H43" s="186"/>
      <c r="I43" s="112" t="str">
        <f>VLOOKUP(D43,'Formulas L'!$A$3:$Y$39,23,FALSE)</f>
        <v>NDL</v>
      </c>
      <c r="J43" s="112" t="str">
        <f>VLOOKUP(D43,'Formulas L'!$A$3:$Y$40,24,FALSE)</f>
        <v>BN</v>
      </c>
      <c r="K43" s="112" t="str">
        <f>VLOOKUP(D43,'Formulas L'!$A$3:$Y$40,25,FALSE)</f>
        <v>LP</v>
      </c>
      <c r="L43" s="113">
        <f t="shared" si="0"/>
        <v>0</v>
      </c>
      <c r="M43" s="187"/>
      <c r="N43" s="113">
        <f t="shared" si="1"/>
        <v>0</v>
      </c>
      <c r="O43" s="187"/>
      <c r="P43" s="113">
        <f t="shared" si="2"/>
        <v>0</v>
      </c>
      <c r="Q43" s="188"/>
      <c r="R43" s="114">
        <f t="shared" si="3"/>
        <v>0</v>
      </c>
      <c r="S43" s="48"/>
      <c r="T43" s="93"/>
      <c r="U43" s="115">
        <f t="shared" si="4"/>
        <v>0</v>
      </c>
      <c r="V43" s="116">
        <f t="shared" si="5"/>
        <v>0</v>
      </c>
      <c r="W43" s="117">
        <f t="shared" si="6"/>
        <v>0</v>
      </c>
      <c r="X43" s="115">
        <f t="shared" si="7"/>
        <v>0</v>
      </c>
      <c r="Y43" s="116">
        <f t="shared" si="8"/>
        <v>0</v>
      </c>
      <c r="Z43" s="117">
        <f t="shared" si="9"/>
        <v>0</v>
      </c>
      <c r="AA43" s="115">
        <f t="shared" si="10"/>
        <v>0</v>
      </c>
      <c r="AB43" s="116">
        <f t="shared" si="11"/>
        <v>0</v>
      </c>
      <c r="AC43" s="117">
        <f t="shared" si="12"/>
        <v>0</v>
      </c>
      <c r="AD43" s="115">
        <f t="shared" si="13"/>
        <v>0</v>
      </c>
      <c r="AE43" s="116">
        <f t="shared" si="14"/>
        <v>0</v>
      </c>
      <c r="AF43" s="117">
        <f t="shared" si="15"/>
        <v>0</v>
      </c>
      <c r="AG43" s="115">
        <f t="shared" si="16"/>
        <v>0</v>
      </c>
      <c r="AH43" s="116">
        <f t="shared" si="17"/>
        <v>0</v>
      </c>
      <c r="AI43" s="117">
        <f t="shared" si="18"/>
        <v>0</v>
      </c>
      <c r="AJ43" s="115">
        <f t="shared" si="19"/>
        <v>0</v>
      </c>
      <c r="AK43" s="116">
        <f t="shared" si="20"/>
        <v>0</v>
      </c>
      <c r="AL43" s="117">
        <f t="shared" si="21"/>
        <v>0</v>
      </c>
      <c r="AM43" s="115">
        <f t="shared" si="22"/>
        <v>0</v>
      </c>
      <c r="AN43" s="116">
        <f t="shared" si="23"/>
        <v>0</v>
      </c>
      <c r="AO43" s="117">
        <f t="shared" si="24"/>
        <v>0</v>
      </c>
      <c r="AP43" s="115">
        <f t="shared" si="25"/>
        <v>0</v>
      </c>
      <c r="AQ43" s="116">
        <f t="shared" si="26"/>
        <v>0</v>
      </c>
      <c r="AR43" s="117">
        <f t="shared" si="27"/>
        <v>0</v>
      </c>
      <c r="AS43" s="115">
        <f t="shared" si="28"/>
        <v>0</v>
      </c>
      <c r="AT43" s="116">
        <f t="shared" si="29"/>
        <v>0</v>
      </c>
      <c r="AU43" s="117">
        <f t="shared" si="30"/>
        <v>0</v>
      </c>
      <c r="AV43" s="115">
        <f t="shared" si="31"/>
        <v>0</v>
      </c>
      <c r="AW43" s="116">
        <f t="shared" si="32"/>
        <v>0</v>
      </c>
      <c r="AX43" s="117">
        <f t="shared" si="33"/>
        <v>0</v>
      </c>
      <c r="AY43" s="115">
        <f t="shared" si="34"/>
        <v>0</v>
      </c>
      <c r="AZ43" s="116">
        <f t="shared" si="35"/>
        <v>0</v>
      </c>
      <c r="BA43" s="117">
        <f t="shared" si="36"/>
        <v>0</v>
      </c>
      <c r="BB43" s="115">
        <f t="shared" si="37"/>
        <v>0</v>
      </c>
      <c r="BC43" s="116">
        <f t="shared" si="38"/>
        <v>0</v>
      </c>
      <c r="BD43" s="117">
        <f t="shared" si="39"/>
        <v>0</v>
      </c>
      <c r="BE43" s="115">
        <f t="shared" si="40"/>
        <v>0</v>
      </c>
      <c r="BF43" s="116">
        <f t="shared" si="41"/>
        <v>0</v>
      </c>
      <c r="BG43" s="117">
        <f t="shared" si="42"/>
        <v>0</v>
      </c>
      <c r="BH43" s="115">
        <f t="shared" si="43"/>
        <v>0</v>
      </c>
      <c r="BI43" s="116">
        <f t="shared" si="44"/>
        <v>0</v>
      </c>
      <c r="BJ43" s="117">
        <f t="shared" si="45"/>
        <v>0</v>
      </c>
      <c r="BK43" s="115">
        <f t="shared" si="46"/>
        <v>0</v>
      </c>
      <c r="BL43" s="116">
        <f t="shared" si="47"/>
        <v>0</v>
      </c>
      <c r="BM43" s="117">
        <f t="shared" si="48"/>
        <v>0</v>
      </c>
      <c r="BN43" s="115">
        <f t="shared" si="49"/>
        <v>0</v>
      </c>
      <c r="BO43" s="116">
        <f t="shared" si="50"/>
        <v>0</v>
      </c>
      <c r="BP43" s="117">
        <f t="shared" si="51"/>
        <v>0</v>
      </c>
      <c r="BQ43" s="115">
        <f t="shared" si="52"/>
        <v>0</v>
      </c>
      <c r="BR43" s="116">
        <f t="shared" si="53"/>
        <v>0</v>
      </c>
      <c r="BS43" s="117">
        <f t="shared" si="54"/>
        <v>0</v>
      </c>
      <c r="BT43" s="115">
        <f t="shared" si="55"/>
        <v>0</v>
      </c>
      <c r="BU43" s="116">
        <f t="shared" si="56"/>
        <v>0</v>
      </c>
      <c r="BV43" s="117">
        <f t="shared" si="57"/>
        <v>0</v>
      </c>
      <c r="BW43" s="115">
        <f t="shared" si="58"/>
        <v>0</v>
      </c>
      <c r="BX43" s="116">
        <f t="shared" si="59"/>
        <v>0</v>
      </c>
      <c r="BY43" s="118">
        <f t="shared" si="60"/>
        <v>0</v>
      </c>
      <c r="BZ43" s="115">
        <f t="shared" si="61"/>
        <v>0</v>
      </c>
      <c r="CA43" s="116">
        <f t="shared" si="62"/>
        <v>0</v>
      </c>
      <c r="CB43" s="117">
        <f t="shared" si="63"/>
        <v>0</v>
      </c>
    </row>
    <row r="44" spans="1:80" s="90" customFormat="1" ht="19.5" customHeight="1" hidden="1">
      <c r="A44" s="108">
        <v>30</v>
      </c>
      <c r="B44" s="183"/>
      <c r="C44" s="109"/>
      <c r="D44" s="109">
        <v>1</v>
      </c>
      <c r="E44" s="111" t="e">
        <f>VLOOKUP(D44,'Formulas L'!$A$5:$V$43,G44+2,FALSE)</f>
        <v>#N/A</v>
      </c>
      <c r="F44" s="186"/>
      <c r="G44" s="186"/>
      <c r="H44" s="186"/>
      <c r="I44" s="112" t="str">
        <f>VLOOKUP(D44,'Formulas L'!$A$3:$Y$39,23,FALSE)</f>
        <v>NDL</v>
      </c>
      <c r="J44" s="112" t="str">
        <f>VLOOKUP(D44,'Formulas L'!$A$3:$Y$40,24,FALSE)</f>
        <v>BN</v>
      </c>
      <c r="K44" s="112" t="str">
        <f>VLOOKUP(D44,'Formulas L'!$A$3:$Y$40,25,FALSE)</f>
        <v>LP</v>
      </c>
      <c r="L44" s="113">
        <f t="shared" si="0"/>
        <v>0</v>
      </c>
      <c r="M44" s="187"/>
      <c r="N44" s="113">
        <f t="shared" si="1"/>
        <v>0</v>
      </c>
      <c r="O44" s="187"/>
      <c r="P44" s="113">
        <f t="shared" si="2"/>
        <v>0</v>
      </c>
      <c r="Q44" s="188"/>
      <c r="R44" s="114">
        <f t="shared" si="3"/>
        <v>0</v>
      </c>
      <c r="S44" s="48"/>
      <c r="T44" s="93"/>
      <c r="U44" s="115">
        <f t="shared" si="4"/>
        <v>0</v>
      </c>
      <c r="V44" s="116">
        <f t="shared" si="5"/>
        <v>0</v>
      </c>
      <c r="W44" s="117">
        <f t="shared" si="6"/>
        <v>0</v>
      </c>
      <c r="X44" s="115">
        <f t="shared" si="7"/>
        <v>0</v>
      </c>
      <c r="Y44" s="116">
        <f t="shared" si="8"/>
        <v>0</v>
      </c>
      <c r="Z44" s="117">
        <f t="shared" si="9"/>
        <v>0</v>
      </c>
      <c r="AA44" s="115">
        <f t="shared" si="10"/>
        <v>0</v>
      </c>
      <c r="AB44" s="116">
        <f t="shared" si="11"/>
        <v>0</v>
      </c>
      <c r="AC44" s="117">
        <f t="shared" si="12"/>
        <v>0</v>
      </c>
      <c r="AD44" s="115">
        <f t="shared" si="13"/>
        <v>0</v>
      </c>
      <c r="AE44" s="116">
        <f t="shared" si="14"/>
        <v>0</v>
      </c>
      <c r="AF44" s="117">
        <f t="shared" si="15"/>
        <v>0</v>
      </c>
      <c r="AG44" s="115">
        <f t="shared" si="16"/>
        <v>0</v>
      </c>
      <c r="AH44" s="116">
        <f t="shared" si="17"/>
        <v>0</v>
      </c>
      <c r="AI44" s="117">
        <f t="shared" si="18"/>
        <v>0</v>
      </c>
      <c r="AJ44" s="115">
        <f t="shared" si="19"/>
        <v>0</v>
      </c>
      <c r="AK44" s="116">
        <f t="shared" si="20"/>
        <v>0</v>
      </c>
      <c r="AL44" s="117">
        <f t="shared" si="21"/>
        <v>0</v>
      </c>
      <c r="AM44" s="115">
        <f t="shared" si="22"/>
        <v>0</v>
      </c>
      <c r="AN44" s="116">
        <f t="shared" si="23"/>
        <v>0</v>
      </c>
      <c r="AO44" s="117">
        <f t="shared" si="24"/>
        <v>0</v>
      </c>
      <c r="AP44" s="115">
        <f t="shared" si="25"/>
        <v>0</v>
      </c>
      <c r="AQ44" s="116">
        <f t="shared" si="26"/>
        <v>0</v>
      </c>
      <c r="AR44" s="117">
        <f t="shared" si="27"/>
        <v>0</v>
      </c>
      <c r="AS44" s="115">
        <f t="shared" si="28"/>
        <v>0</v>
      </c>
      <c r="AT44" s="116">
        <f t="shared" si="29"/>
        <v>0</v>
      </c>
      <c r="AU44" s="117">
        <f t="shared" si="30"/>
        <v>0</v>
      </c>
      <c r="AV44" s="115">
        <f t="shared" si="31"/>
        <v>0</v>
      </c>
      <c r="AW44" s="116">
        <f t="shared" si="32"/>
        <v>0</v>
      </c>
      <c r="AX44" s="117">
        <f t="shared" si="33"/>
        <v>0</v>
      </c>
      <c r="AY44" s="115">
        <f t="shared" si="34"/>
        <v>0</v>
      </c>
      <c r="AZ44" s="116">
        <f t="shared" si="35"/>
        <v>0</v>
      </c>
      <c r="BA44" s="117">
        <f t="shared" si="36"/>
        <v>0</v>
      </c>
      <c r="BB44" s="115">
        <f t="shared" si="37"/>
        <v>0</v>
      </c>
      <c r="BC44" s="116">
        <f t="shared" si="38"/>
        <v>0</v>
      </c>
      <c r="BD44" s="117">
        <f t="shared" si="39"/>
        <v>0</v>
      </c>
      <c r="BE44" s="115">
        <f t="shared" si="40"/>
        <v>0</v>
      </c>
      <c r="BF44" s="116">
        <f t="shared" si="41"/>
        <v>0</v>
      </c>
      <c r="BG44" s="117">
        <f t="shared" si="42"/>
        <v>0</v>
      </c>
      <c r="BH44" s="115">
        <f t="shared" si="43"/>
        <v>0</v>
      </c>
      <c r="BI44" s="116">
        <f t="shared" si="44"/>
        <v>0</v>
      </c>
      <c r="BJ44" s="117">
        <f t="shared" si="45"/>
        <v>0</v>
      </c>
      <c r="BK44" s="115">
        <f t="shared" si="46"/>
        <v>0</v>
      </c>
      <c r="BL44" s="116">
        <f t="shared" si="47"/>
        <v>0</v>
      </c>
      <c r="BM44" s="117">
        <f t="shared" si="48"/>
        <v>0</v>
      </c>
      <c r="BN44" s="115">
        <f t="shared" si="49"/>
        <v>0</v>
      </c>
      <c r="BO44" s="116">
        <f t="shared" si="50"/>
        <v>0</v>
      </c>
      <c r="BP44" s="117">
        <f t="shared" si="51"/>
        <v>0</v>
      </c>
      <c r="BQ44" s="115">
        <f t="shared" si="52"/>
        <v>0</v>
      </c>
      <c r="BR44" s="116">
        <f t="shared" si="53"/>
        <v>0</v>
      </c>
      <c r="BS44" s="117">
        <f t="shared" si="54"/>
        <v>0</v>
      </c>
      <c r="BT44" s="115">
        <f t="shared" si="55"/>
        <v>0</v>
      </c>
      <c r="BU44" s="116">
        <f t="shared" si="56"/>
        <v>0</v>
      </c>
      <c r="BV44" s="117">
        <f t="shared" si="57"/>
        <v>0</v>
      </c>
      <c r="BW44" s="115">
        <f t="shared" si="58"/>
        <v>0</v>
      </c>
      <c r="BX44" s="116">
        <f t="shared" si="59"/>
        <v>0</v>
      </c>
      <c r="BY44" s="118">
        <f t="shared" si="60"/>
        <v>0</v>
      </c>
      <c r="BZ44" s="115">
        <f t="shared" si="61"/>
        <v>0</v>
      </c>
      <c r="CA44" s="116">
        <f t="shared" si="62"/>
        <v>0</v>
      </c>
      <c r="CB44" s="117">
        <f t="shared" si="63"/>
        <v>0</v>
      </c>
    </row>
    <row r="45" spans="1:80" s="90" customFormat="1" ht="2.25" customHeight="1" thickBot="1">
      <c r="A45" s="119"/>
      <c r="B45" s="120"/>
      <c r="C45" s="119"/>
      <c r="D45" s="119"/>
      <c r="E45" s="121"/>
      <c r="F45" s="122"/>
      <c r="G45" s="122"/>
      <c r="H45" s="122"/>
      <c r="I45" s="112" t="e">
        <f>VLOOKUP(D45,'Formulas L'!$A$3:$Y$39,23,FALSE)</f>
        <v>#N/A</v>
      </c>
      <c r="J45" s="112" t="e">
        <f>VLOOKUP(D45,'Formulas L'!$A$3:$Y$40,24,FALSE)</f>
        <v>#N/A</v>
      </c>
      <c r="K45" s="112" t="e">
        <f>VLOOKUP(D45,'Formulas L'!$A$3:$Y$40,25,FALSE)</f>
        <v>#N/A</v>
      </c>
      <c r="L45" s="123"/>
      <c r="M45" s="124"/>
      <c r="N45" s="125"/>
      <c r="O45" s="103"/>
      <c r="P45" s="126">
        <f>R45-L45</f>
        <v>0</v>
      </c>
      <c r="Q45" s="120"/>
      <c r="R45" s="127">
        <f t="shared" si="3"/>
        <v>0</v>
      </c>
      <c r="S45" s="48"/>
      <c r="T45" s="93"/>
      <c r="U45" s="128"/>
      <c r="V45" s="129">
        <f>IF(AND($M45=$B$57,$O45=$B$57),$L45+$N45,IF(AND($M45=$B$57,$Q45=$B$57),$L45+$P45,IF($M45=$B$57,$L45,IF($O45=$B$57,$N45,IF($Q45=$B$57,$P45,0)))))</f>
        <v>0</v>
      </c>
      <c r="W45" s="130"/>
      <c r="X45" s="128"/>
      <c r="Y45" s="131"/>
      <c r="Z45" s="130"/>
      <c r="AA45" s="128"/>
      <c r="AB45" s="131"/>
      <c r="AC45" s="130"/>
      <c r="AD45" s="128"/>
      <c r="AE45" s="131"/>
      <c r="AF45" s="130"/>
      <c r="AG45" s="132">
        <f t="shared" si="16"/>
        <v>0</v>
      </c>
      <c r="AH45" s="129">
        <f t="shared" si="17"/>
        <v>0</v>
      </c>
      <c r="AI45" s="133">
        <f t="shared" si="18"/>
        <v>0</v>
      </c>
      <c r="AJ45" s="128"/>
      <c r="AK45" s="131"/>
      <c r="AL45" s="130"/>
      <c r="AM45" s="128"/>
      <c r="AN45" s="131"/>
      <c r="AO45" s="130"/>
      <c r="AP45" s="128"/>
      <c r="AQ45" s="131"/>
      <c r="AR45" s="130"/>
      <c r="AS45" s="128"/>
      <c r="AT45" s="131"/>
      <c r="AU45" s="130"/>
      <c r="AV45" s="128"/>
      <c r="AW45" s="131"/>
      <c r="AX45" s="130"/>
      <c r="AY45" s="128"/>
      <c r="AZ45" s="129">
        <f>IF(AND($M45=$B$57,$O45=$B$57),$L45+$N45,IF(AND($M45=$B$57,$Q45=$B$57),$L45+$P45,IF($M45=$B$57,$L45,IF($O45=$B$57,$N45,IF($Q45=$B$57,$P45,0)))))</f>
        <v>0</v>
      </c>
      <c r="BA45" s="130"/>
      <c r="BB45" s="115">
        <f t="shared" si="37"/>
        <v>0</v>
      </c>
      <c r="BC45" s="116">
        <f t="shared" si="38"/>
        <v>0</v>
      </c>
      <c r="BD45" s="117">
        <f t="shared" si="39"/>
        <v>0</v>
      </c>
      <c r="BE45" s="128"/>
      <c r="BF45" s="131"/>
      <c r="BG45" s="130"/>
      <c r="BH45" s="128"/>
      <c r="BI45" s="131"/>
      <c r="BJ45" s="130"/>
      <c r="BK45" s="132">
        <f>IF($M45=$B$60,$L45,0)</f>
        <v>0</v>
      </c>
      <c r="BL45" s="129">
        <f>IF($O45=$B$60,$N45,0)</f>
        <v>0</v>
      </c>
      <c r="BM45" s="133">
        <f>IF($Q45=$B$60,$P45,0)</f>
        <v>0</v>
      </c>
      <c r="BN45" s="128"/>
      <c r="BO45" s="131"/>
      <c r="BP45" s="130"/>
      <c r="BQ45" s="128"/>
      <c r="BR45" s="131"/>
      <c r="BS45" s="130"/>
      <c r="BT45" s="128"/>
      <c r="BU45" s="131"/>
      <c r="BV45" s="130"/>
      <c r="BW45" s="128"/>
      <c r="BX45" s="131"/>
      <c r="BY45" s="134"/>
      <c r="BZ45" s="128"/>
      <c r="CA45" s="131"/>
      <c r="CB45" s="130"/>
    </row>
    <row r="46" spans="1:80" s="90" customFormat="1" ht="13.5" thickBot="1">
      <c r="A46" s="64"/>
      <c r="B46" s="98"/>
      <c r="C46" s="68"/>
      <c r="D46" s="68"/>
      <c r="E46" s="80"/>
      <c r="F46" s="135" t="s">
        <v>59</v>
      </c>
      <c r="G46" s="136"/>
      <c r="H46" s="137"/>
      <c r="I46" s="137"/>
      <c r="J46" s="137"/>
      <c r="K46" s="137"/>
      <c r="L46" s="138">
        <f>SUM(L16:L44)</f>
        <v>39.59801399825022</v>
      </c>
      <c r="M46" s="98"/>
      <c r="N46" s="138">
        <f>SUM(N16:N44)</f>
        <v>14.694855643044619</v>
      </c>
      <c r="O46" s="98"/>
      <c r="P46" s="138">
        <f>SUM(P16:P44)</f>
        <v>72.91010498687665</v>
      </c>
      <c r="Q46" s="139" t="s">
        <v>19</v>
      </c>
      <c r="R46" s="138">
        <f>SUM(R16:R44)</f>
        <v>127.20297462817149</v>
      </c>
      <c r="S46" s="48"/>
      <c r="T46" s="93"/>
      <c r="U46" s="140">
        <f aca="true" t="shared" si="64" ref="U46:AZ46">SUM(U16:U45)</f>
        <v>39.59801399825022</v>
      </c>
      <c r="V46" s="141">
        <f t="shared" si="64"/>
        <v>14.694855643044619</v>
      </c>
      <c r="W46" s="142">
        <f t="shared" si="64"/>
        <v>72.91010498687665</v>
      </c>
      <c r="X46" s="140">
        <f t="shared" si="64"/>
        <v>0</v>
      </c>
      <c r="Y46" s="141">
        <f t="shared" si="64"/>
        <v>0</v>
      </c>
      <c r="Z46" s="142">
        <f t="shared" si="64"/>
        <v>0</v>
      </c>
      <c r="AA46" s="140">
        <f t="shared" si="64"/>
        <v>0</v>
      </c>
      <c r="AB46" s="141">
        <f t="shared" si="64"/>
        <v>0</v>
      </c>
      <c r="AC46" s="142">
        <f t="shared" si="64"/>
        <v>0</v>
      </c>
      <c r="AD46" s="140">
        <f t="shared" si="64"/>
        <v>0</v>
      </c>
      <c r="AE46" s="141">
        <f t="shared" si="64"/>
        <v>0</v>
      </c>
      <c r="AF46" s="142">
        <f t="shared" si="64"/>
        <v>0</v>
      </c>
      <c r="AG46" s="140">
        <f t="shared" si="64"/>
        <v>0</v>
      </c>
      <c r="AH46" s="141">
        <f t="shared" si="64"/>
        <v>0</v>
      </c>
      <c r="AI46" s="142">
        <f t="shared" si="64"/>
        <v>0</v>
      </c>
      <c r="AJ46" s="140">
        <f t="shared" si="64"/>
        <v>0</v>
      </c>
      <c r="AK46" s="141">
        <f t="shared" si="64"/>
        <v>0</v>
      </c>
      <c r="AL46" s="142">
        <f t="shared" si="64"/>
        <v>0</v>
      </c>
      <c r="AM46" s="140">
        <f t="shared" si="64"/>
        <v>0</v>
      </c>
      <c r="AN46" s="141">
        <f t="shared" si="64"/>
        <v>0</v>
      </c>
      <c r="AO46" s="142">
        <f t="shared" si="64"/>
        <v>0</v>
      </c>
      <c r="AP46" s="140">
        <f t="shared" si="64"/>
        <v>0</v>
      </c>
      <c r="AQ46" s="141">
        <f t="shared" si="64"/>
        <v>0</v>
      </c>
      <c r="AR46" s="142">
        <f t="shared" si="64"/>
        <v>0</v>
      </c>
      <c r="AS46" s="140">
        <f t="shared" si="64"/>
        <v>0</v>
      </c>
      <c r="AT46" s="141">
        <f t="shared" si="64"/>
        <v>0</v>
      </c>
      <c r="AU46" s="142">
        <f t="shared" si="64"/>
        <v>0</v>
      </c>
      <c r="AV46" s="140">
        <f t="shared" si="64"/>
        <v>0</v>
      </c>
      <c r="AW46" s="141">
        <f t="shared" si="64"/>
        <v>0</v>
      </c>
      <c r="AX46" s="142">
        <f t="shared" si="64"/>
        <v>0</v>
      </c>
      <c r="AY46" s="140">
        <f t="shared" si="64"/>
        <v>0</v>
      </c>
      <c r="AZ46" s="141">
        <f t="shared" si="64"/>
        <v>0</v>
      </c>
      <c r="BA46" s="142">
        <f aca="true" t="shared" si="65" ref="BA46:CB46">SUM(BA16:BA45)</f>
        <v>0</v>
      </c>
      <c r="BB46" s="140">
        <f t="shared" si="65"/>
        <v>0</v>
      </c>
      <c r="BC46" s="141">
        <f t="shared" si="65"/>
        <v>0</v>
      </c>
      <c r="BD46" s="142">
        <f t="shared" si="65"/>
        <v>0</v>
      </c>
      <c r="BE46" s="140">
        <f t="shared" si="65"/>
        <v>0</v>
      </c>
      <c r="BF46" s="141">
        <f t="shared" si="65"/>
        <v>0</v>
      </c>
      <c r="BG46" s="142">
        <f t="shared" si="65"/>
        <v>0</v>
      </c>
      <c r="BH46" s="140">
        <f t="shared" si="65"/>
        <v>0</v>
      </c>
      <c r="BI46" s="141">
        <f t="shared" si="65"/>
        <v>0</v>
      </c>
      <c r="BJ46" s="142">
        <f t="shared" si="65"/>
        <v>0</v>
      </c>
      <c r="BK46" s="140">
        <f t="shared" si="65"/>
        <v>0</v>
      </c>
      <c r="BL46" s="141">
        <f t="shared" si="65"/>
        <v>0</v>
      </c>
      <c r="BM46" s="142">
        <f t="shared" si="65"/>
        <v>0</v>
      </c>
      <c r="BN46" s="140">
        <f t="shared" si="65"/>
        <v>0</v>
      </c>
      <c r="BO46" s="141">
        <f t="shared" si="65"/>
        <v>0</v>
      </c>
      <c r="BP46" s="142">
        <f t="shared" si="65"/>
        <v>0</v>
      </c>
      <c r="BQ46" s="140">
        <f t="shared" si="65"/>
        <v>0</v>
      </c>
      <c r="BR46" s="141">
        <f t="shared" si="65"/>
        <v>0</v>
      </c>
      <c r="BS46" s="142">
        <f t="shared" si="65"/>
        <v>0</v>
      </c>
      <c r="BT46" s="140">
        <f t="shared" si="65"/>
        <v>0</v>
      </c>
      <c r="BU46" s="141">
        <f t="shared" si="65"/>
        <v>0</v>
      </c>
      <c r="BV46" s="142">
        <f t="shared" si="65"/>
        <v>0</v>
      </c>
      <c r="BW46" s="140">
        <f t="shared" si="65"/>
        <v>0</v>
      </c>
      <c r="BX46" s="141">
        <f t="shared" si="65"/>
        <v>0</v>
      </c>
      <c r="BY46" s="143">
        <f t="shared" si="65"/>
        <v>0</v>
      </c>
      <c r="BZ46" s="140">
        <f t="shared" si="65"/>
        <v>0</v>
      </c>
      <c r="CA46" s="141">
        <f t="shared" si="65"/>
        <v>0</v>
      </c>
      <c r="CB46" s="142">
        <f t="shared" si="65"/>
        <v>0</v>
      </c>
    </row>
    <row r="47" spans="1:80" ht="4.5" customHeight="1" thickBot="1">
      <c r="A47" s="64"/>
      <c r="B47" s="98"/>
      <c r="C47" s="68"/>
      <c r="D47" s="68"/>
      <c r="E47" s="80"/>
      <c r="F47" s="68"/>
      <c r="G47" s="70"/>
      <c r="H47" s="76"/>
      <c r="I47" s="76"/>
      <c r="J47" s="76"/>
      <c r="K47" s="76"/>
      <c r="L47" s="144"/>
      <c r="M47" s="98"/>
      <c r="N47" s="98"/>
      <c r="O47" s="98"/>
      <c r="P47" s="145"/>
      <c r="Q47" s="98"/>
      <c r="R47" s="144"/>
      <c r="U47" s="146">
        <v>1</v>
      </c>
      <c r="V47" s="147">
        <f>SUM(U46:W46)*(1+M49)</f>
        <v>139.92327209098866</v>
      </c>
      <c r="W47" s="148"/>
      <c r="X47" s="146">
        <v>2</v>
      </c>
      <c r="Y47" s="149">
        <f>SUM(X46:Z46)*(1+M49)</f>
        <v>0</v>
      </c>
      <c r="Z47" s="148"/>
      <c r="AA47" s="146">
        <v>3</v>
      </c>
      <c r="AB47" s="149">
        <f>SUM(AA46:AC46)*(1+M49)</f>
        <v>0</v>
      </c>
      <c r="AC47" s="148"/>
      <c r="AD47" s="146">
        <v>4</v>
      </c>
      <c r="AE47" s="149">
        <f>SUM(AD46:AF46)*(1+M49)</f>
        <v>0</v>
      </c>
      <c r="AF47" s="148"/>
      <c r="AG47" s="146">
        <v>5</v>
      </c>
      <c r="AH47" s="149">
        <f>SUM(AG46:AI46)*(1+M49)</f>
        <v>0</v>
      </c>
      <c r="AI47" s="148"/>
      <c r="AJ47" s="146">
        <v>6</v>
      </c>
      <c r="AK47" s="149">
        <f>SUM(AJ46:AL46)*(1+M49)</f>
        <v>0</v>
      </c>
      <c r="AL47" s="148"/>
      <c r="AM47" s="146">
        <v>7</v>
      </c>
      <c r="AN47" s="149">
        <f>SUM(AM46:AO46)*(1+M49)</f>
        <v>0</v>
      </c>
      <c r="AO47" s="148"/>
      <c r="AP47" s="146">
        <v>8</v>
      </c>
      <c r="AQ47" s="149">
        <f>SUM(AP46:AR46)*(1+$M$49)</f>
        <v>0</v>
      </c>
      <c r="AR47" s="148"/>
      <c r="AS47" s="146">
        <v>9</v>
      </c>
      <c r="AT47" s="149">
        <f>SUM(AS46:AU46)*(1+M49)</f>
        <v>0</v>
      </c>
      <c r="AU47" s="148"/>
      <c r="AV47" s="146">
        <v>10</v>
      </c>
      <c r="AW47" s="149">
        <f>SUM(AV46:AX46)*(1+M49)</f>
        <v>0</v>
      </c>
      <c r="AX47" s="148"/>
      <c r="AY47" s="146">
        <v>11</v>
      </c>
      <c r="AZ47" s="147">
        <f>SUM(AY46:BA46)*(1+M49)</f>
        <v>0</v>
      </c>
      <c r="BA47" s="148"/>
      <c r="BB47" s="146">
        <v>12</v>
      </c>
      <c r="BC47" s="149">
        <f>SUM(BB46:BD46)*(1+M49)</f>
        <v>0</v>
      </c>
      <c r="BD47" s="148"/>
      <c r="BE47" s="146">
        <v>13</v>
      </c>
      <c r="BF47" s="149">
        <f>SUM(BE46:BG46)*(1+M49)</f>
        <v>0</v>
      </c>
      <c r="BG47" s="148"/>
      <c r="BH47" s="146">
        <v>14</v>
      </c>
      <c r="BI47" s="149">
        <f>SUM(BH46:BJ46)*(1+M49)</f>
        <v>0</v>
      </c>
      <c r="BJ47" s="148"/>
      <c r="BK47" s="146">
        <v>15</v>
      </c>
      <c r="BL47" s="149">
        <f>SUM(BK46:BM46)*(1+M49)</f>
        <v>0</v>
      </c>
      <c r="BM47" s="148"/>
      <c r="BN47" s="146">
        <v>16</v>
      </c>
      <c r="BO47" s="149">
        <f>SUM(BN46:BP46)*(1+M49)</f>
        <v>0</v>
      </c>
      <c r="BP47" s="148"/>
      <c r="BQ47" s="146">
        <v>17</v>
      </c>
      <c r="BR47" s="149">
        <f>SUM(BQ46:BS46)*(1+M49)</f>
        <v>0</v>
      </c>
      <c r="BS47" s="148"/>
      <c r="BT47" s="146">
        <v>18</v>
      </c>
      <c r="BU47" s="149">
        <f>SUM(BT46:BV46)*(1+M49)</f>
        <v>0</v>
      </c>
      <c r="BV47" s="148"/>
      <c r="BW47" s="146">
        <v>19</v>
      </c>
      <c r="BX47" s="149">
        <f>SUM(BW46:BY46)*(1+M49)</f>
        <v>0</v>
      </c>
      <c r="BY47" s="148"/>
      <c r="BZ47" s="146">
        <v>20</v>
      </c>
      <c r="CA47" s="149">
        <f>SUM(BZ46:CB46)*(1+M49)</f>
        <v>0</v>
      </c>
      <c r="CB47" s="148"/>
    </row>
    <row r="48" spans="1:19" s="155" customFormat="1" ht="13.5" customHeight="1">
      <c r="A48" s="150"/>
      <c r="B48" s="151"/>
      <c r="C48" s="150"/>
      <c r="D48" s="150"/>
      <c r="E48" s="152"/>
      <c r="F48" s="150"/>
      <c r="G48" s="153"/>
      <c r="H48" s="169"/>
      <c r="I48" s="169"/>
      <c r="J48" s="169"/>
      <c r="K48" s="169"/>
      <c r="L48" s="222"/>
      <c r="M48" s="223"/>
      <c r="N48" s="223"/>
      <c r="O48" s="224">
        <f>R46</f>
        <v>127.20297462817149</v>
      </c>
      <c r="P48" s="151" t="s">
        <v>87</v>
      </c>
      <c r="R48" s="154"/>
      <c r="S48" s="156"/>
    </row>
    <row r="49" spans="1:21" s="155" customFormat="1" ht="12.75">
      <c r="A49" s="150"/>
      <c r="B49" s="151"/>
      <c r="C49" s="150"/>
      <c r="D49" s="150"/>
      <c r="E49" s="152"/>
      <c r="F49" s="150"/>
      <c r="G49" s="157"/>
      <c r="H49" s="225" t="s">
        <v>22</v>
      </c>
      <c r="I49" s="226"/>
      <c r="J49" s="226"/>
      <c r="K49" s="226"/>
      <c r="L49" s="227"/>
      <c r="M49" s="228">
        <v>0.1</v>
      </c>
      <c r="N49" s="229"/>
      <c r="O49" s="224">
        <f>O48*M49</f>
        <v>12.72029746281715</v>
      </c>
      <c r="P49" s="151" t="s">
        <v>88</v>
      </c>
      <c r="R49" s="154"/>
      <c r="S49" s="156"/>
      <c r="U49" s="158"/>
    </row>
    <row r="50" spans="1:19" s="155" customFormat="1" ht="8.25" customHeight="1" thickBot="1">
      <c r="A50" s="150"/>
      <c r="B50" s="151"/>
      <c r="C50" s="150"/>
      <c r="D50" s="150"/>
      <c r="E50" s="152"/>
      <c r="F50" s="150"/>
      <c r="G50" s="153"/>
      <c r="H50" s="169"/>
      <c r="I50" s="169"/>
      <c r="J50" s="169"/>
      <c r="K50" s="169"/>
      <c r="L50" s="230"/>
      <c r="M50" s="231"/>
      <c r="N50" s="231"/>
      <c r="O50" s="232"/>
      <c r="P50" s="159"/>
      <c r="R50" s="154"/>
      <c r="S50" s="156"/>
    </row>
    <row r="51" spans="1:19" s="155" customFormat="1" ht="13.5" thickBot="1">
      <c r="A51" s="150"/>
      <c r="B51" s="150"/>
      <c r="C51" s="150"/>
      <c r="D51" s="150"/>
      <c r="E51" s="152"/>
      <c r="F51" s="150"/>
      <c r="G51" s="153"/>
      <c r="H51" s="169"/>
      <c r="I51" s="169"/>
      <c r="J51" s="169"/>
      <c r="K51" s="169"/>
      <c r="L51" s="222"/>
      <c r="M51" s="223"/>
      <c r="N51" s="223"/>
      <c r="O51" s="233">
        <f>SUM(O48:O49)</f>
        <v>139.92327209098863</v>
      </c>
      <c r="P51" s="151" t="s">
        <v>89</v>
      </c>
      <c r="R51" s="154"/>
      <c r="S51" s="156"/>
    </row>
    <row r="52" spans="1:19" s="155" customFormat="1" ht="12.75">
      <c r="A52" s="150"/>
      <c r="B52" s="150"/>
      <c r="C52" s="150"/>
      <c r="D52" s="150"/>
      <c r="E52" s="152"/>
      <c r="F52" s="150"/>
      <c r="G52" s="153"/>
      <c r="H52" s="154"/>
      <c r="I52" s="154"/>
      <c r="J52" s="154"/>
      <c r="K52" s="154"/>
      <c r="L52" s="150"/>
      <c r="M52" s="151"/>
      <c r="N52" s="151"/>
      <c r="O52" s="189"/>
      <c r="P52" s="151"/>
      <c r="R52" s="154"/>
      <c r="S52" s="156"/>
    </row>
    <row r="53" spans="1:19" s="155" customFormat="1" ht="12.75">
      <c r="A53" s="261" t="s">
        <v>74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3"/>
      <c r="Q53" s="190" t="s">
        <v>75</v>
      </c>
      <c r="R53" s="154"/>
      <c r="S53" s="156"/>
    </row>
    <row r="54" spans="1:80" s="156" customFormat="1" ht="12.75" customHeight="1">
      <c r="A54" s="160"/>
      <c r="B54" s="161" t="s">
        <v>64</v>
      </c>
      <c r="C54" s="162" t="s">
        <v>19</v>
      </c>
      <c r="D54" s="150"/>
      <c r="E54" s="152"/>
      <c r="F54" s="191"/>
      <c r="G54" s="192"/>
      <c r="H54" s="193" t="s">
        <v>76</v>
      </c>
      <c r="I54" s="194"/>
      <c r="J54" s="194"/>
      <c r="K54" s="194"/>
      <c r="L54" s="193" t="s">
        <v>77</v>
      </c>
      <c r="M54" s="195" t="s">
        <v>78</v>
      </c>
      <c r="N54" s="196"/>
      <c r="O54" s="195" t="s">
        <v>78</v>
      </c>
      <c r="P54" s="197"/>
      <c r="Q54" s="210">
        <v>10000</v>
      </c>
      <c r="R54" s="154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</row>
    <row r="55" spans="1:80" s="156" customFormat="1" ht="12.75">
      <c r="A55" s="163"/>
      <c r="B55" s="217" t="s">
        <v>65</v>
      </c>
      <c r="C55" s="164" t="s">
        <v>36</v>
      </c>
      <c r="D55" s="163"/>
      <c r="E55" s="152"/>
      <c r="F55" s="198"/>
      <c r="G55" s="199"/>
      <c r="H55" s="200" t="s">
        <v>79</v>
      </c>
      <c r="I55" s="201"/>
      <c r="J55" s="201"/>
      <c r="K55" s="201"/>
      <c r="L55" s="200"/>
      <c r="M55" s="202" t="s">
        <v>80</v>
      </c>
      <c r="N55" s="203"/>
      <c r="O55" s="202" t="s">
        <v>90</v>
      </c>
      <c r="P55" s="204"/>
      <c r="Q55" s="205" t="s">
        <v>81</v>
      </c>
      <c r="R55" s="16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</row>
    <row r="56" spans="1:80" s="156" customFormat="1" ht="18" customHeight="1">
      <c r="A56" s="216">
        <v>1</v>
      </c>
      <c r="B56" s="219" t="s">
        <v>91</v>
      </c>
      <c r="C56" s="236">
        <f>V47</f>
        <v>139.92327209098866</v>
      </c>
      <c r="D56" s="237"/>
      <c r="E56" s="237"/>
      <c r="F56" s="238"/>
      <c r="G56" s="239"/>
      <c r="H56" s="240">
        <f>5000/0.91</f>
        <v>5494.505494505494</v>
      </c>
      <c r="I56" s="241"/>
      <c r="J56" s="241"/>
      <c r="K56" s="241"/>
      <c r="L56" s="242"/>
      <c r="M56" s="243">
        <f aca="true" t="shared" si="66" ref="M56:M75">IF(ISERROR(L56/H56)," ",(L56/H56))</f>
        <v>0</v>
      </c>
      <c r="N56" s="244"/>
      <c r="O56" s="245">
        <f aca="true" t="shared" si="67" ref="O56:O75">IF(ISERROR(C56*M56)," ",(C56*M56))</f>
        <v>0</v>
      </c>
      <c r="P56" s="206"/>
      <c r="Q56" s="207">
        <f aca="true" t="shared" si="68" ref="Q56:Q75">IF(ISERROR(($Q$54*C56)/H56)," ",(($Q$54*C56)/H56))</f>
        <v>254.66035520559936</v>
      </c>
      <c r="R56" s="16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</row>
    <row r="57" spans="1:80" s="156" customFormat="1" ht="18" customHeight="1">
      <c r="A57" s="216">
        <v>2</v>
      </c>
      <c r="B57" s="219"/>
      <c r="C57" s="236">
        <f>Y47</f>
        <v>0</v>
      </c>
      <c r="D57" s="237"/>
      <c r="E57" s="237"/>
      <c r="F57" s="246"/>
      <c r="G57" s="247"/>
      <c r="H57" s="240"/>
      <c r="I57" s="241"/>
      <c r="J57" s="241"/>
      <c r="K57" s="241"/>
      <c r="L57" s="242"/>
      <c r="M57" s="243" t="str">
        <f t="shared" si="66"/>
        <v> </v>
      </c>
      <c r="N57" s="248"/>
      <c r="O57" s="249" t="str">
        <f t="shared" si="67"/>
        <v> </v>
      </c>
      <c r="P57" s="208"/>
      <c r="Q57" s="207" t="str">
        <f t="shared" si="68"/>
        <v> </v>
      </c>
      <c r="R57" s="16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</row>
    <row r="58" spans="1:80" s="156" customFormat="1" ht="18" customHeight="1" hidden="1">
      <c r="A58" s="166">
        <v>3</v>
      </c>
      <c r="B58" s="218"/>
      <c r="C58" s="250">
        <f>AB47</f>
        <v>0</v>
      </c>
      <c r="D58" s="237"/>
      <c r="E58" s="237"/>
      <c r="F58" s="246"/>
      <c r="G58" s="247"/>
      <c r="H58" s="240"/>
      <c r="I58" s="241"/>
      <c r="J58" s="241"/>
      <c r="K58" s="241"/>
      <c r="L58" s="242"/>
      <c r="M58" s="243" t="str">
        <f t="shared" si="66"/>
        <v> </v>
      </c>
      <c r="N58" s="248"/>
      <c r="O58" s="249" t="str">
        <f t="shared" si="67"/>
        <v> </v>
      </c>
      <c r="P58" s="208"/>
      <c r="Q58" s="207" t="str">
        <f t="shared" si="68"/>
        <v> </v>
      </c>
      <c r="R58" s="16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</row>
    <row r="59" spans="1:80" s="156" customFormat="1" ht="18" customHeight="1" hidden="1">
      <c r="A59" s="166">
        <v>4</v>
      </c>
      <c r="B59" s="167"/>
      <c r="C59" s="250">
        <f>AE47</f>
        <v>0</v>
      </c>
      <c r="D59" s="237"/>
      <c r="E59" s="237"/>
      <c r="F59" s="246"/>
      <c r="G59" s="247"/>
      <c r="H59" s="240"/>
      <c r="I59" s="241"/>
      <c r="J59" s="241"/>
      <c r="K59" s="241"/>
      <c r="L59" s="242"/>
      <c r="M59" s="243" t="str">
        <f t="shared" si="66"/>
        <v> </v>
      </c>
      <c r="N59" s="248"/>
      <c r="O59" s="249" t="str">
        <f t="shared" si="67"/>
        <v> </v>
      </c>
      <c r="P59" s="208"/>
      <c r="Q59" s="207" t="str">
        <f t="shared" si="68"/>
        <v> </v>
      </c>
      <c r="R59" s="16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</row>
    <row r="60" spans="1:80" s="156" customFormat="1" ht="18" customHeight="1" hidden="1">
      <c r="A60" s="166">
        <v>5</v>
      </c>
      <c r="B60" s="167"/>
      <c r="C60" s="250">
        <f>AH47</f>
        <v>0</v>
      </c>
      <c r="D60" s="237"/>
      <c r="E60" s="237"/>
      <c r="F60" s="246"/>
      <c r="G60" s="247"/>
      <c r="H60" s="240"/>
      <c r="I60" s="241"/>
      <c r="J60" s="241"/>
      <c r="K60" s="241"/>
      <c r="L60" s="242"/>
      <c r="M60" s="243" t="str">
        <f t="shared" si="66"/>
        <v> </v>
      </c>
      <c r="N60" s="248"/>
      <c r="O60" s="249" t="str">
        <f t="shared" si="67"/>
        <v> </v>
      </c>
      <c r="P60" s="208"/>
      <c r="Q60" s="207" t="str">
        <f t="shared" si="68"/>
        <v> </v>
      </c>
      <c r="R60" s="16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</row>
    <row r="61" spans="1:80" s="156" customFormat="1" ht="18" customHeight="1" hidden="1">
      <c r="A61" s="166">
        <v>6</v>
      </c>
      <c r="B61" s="167"/>
      <c r="C61" s="250">
        <f>AK47</f>
        <v>0</v>
      </c>
      <c r="D61" s="237"/>
      <c r="E61" s="237"/>
      <c r="F61" s="246"/>
      <c r="G61" s="247"/>
      <c r="H61" s="240"/>
      <c r="I61" s="241"/>
      <c r="J61" s="241"/>
      <c r="K61" s="241"/>
      <c r="L61" s="242"/>
      <c r="M61" s="243" t="str">
        <f t="shared" si="66"/>
        <v> </v>
      </c>
      <c r="N61" s="248"/>
      <c r="O61" s="249" t="str">
        <f t="shared" si="67"/>
        <v> </v>
      </c>
      <c r="P61" s="208"/>
      <c r="Q61" s="207" t="str">
        <f t="shared" si="68"/>
        <v> </v>
      </c>
      <c r="R61" s="16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</row>
    <row r="62" spans="1:80" s="156" customFormat="1" ht="18" customHeight="1" hidden="1">
      <c r="A62" s="166">
        <v>7</v>
      </c>
      <c r="B62" s="167"/>
      <c r="C62" s="250">
        <f>AN47</f>
        <v>0</v>
      </c>
      <c r="D62" s="237"/>
      <c r="E62" s="237"/>
      <c r="F62" s="246"/>
      <c r="G62" s="247"/>
      <c r="H62" s="240"/>
      <c r="I62" s="241"/>
      <c r="J62" s="241"/>
      <c r="K62" s="241"/>
      <c r="L62" s="242"/>
      <c r="M62" s="243" t="str">
        <f t="shared" si="66"/>
        <v> </v>
      </c>
      <c r="N62" s="248"/>
      <c r="O62" s="249" t="str">
        <f t="shared" si="67"/>
        <v> </v>
      </c>
      <c r="P62" s="208"/>
      <c r="Q62" s="207" t="str">
        <f t="shared" si="68"/>
        <v> </v>
      </c>
      <c r="R62" s="16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</row>
    <row r="63" spans="1:80" s="156" customFormat="1" ht="18" customHeight="1" hidden="1">
      <c r="A63" s="166">
        <v>8</v>
      </c>
      <c r="B63" s="167"/>
      <c r="C63" s="250">
        <f>AQ47</f>
        <v>0</v>
      </c>
      <c r="D63" s="237"/>
      <c r="E63" s="237"/>
      <c r="F63" s="246"/>
      <c r="G63" s="247"/>
      <c r="H63" s="240"/>
      <c r="I63" s="241"/>
      <c r="J63" s="241"/>
      <c r="K63" s="241"/>
      <c r="L63" s="242"/>
      <c r="M63" s="243" t="str">
        <f t="shared" si="66"/>
        <v> </v>
      </c>
      <c r="N63" s="248"/>
      <c r="O63" s="249" t="str">
        <f t="shared" si="67"/>
        <v> </v>
      </c>
      <c r="P63" s="208"/>
      <c r="Q63" s="207" t="str">
        <f t="shared" si="68"/>
        <v> </v>
      </c>
      <c r="R63" s="16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</row>
    <row r="64" spans="1:80" s="156" customFormat="1" ht="18" customHeight="1" hidden="1">
      <c r="A64" s="166">
        <v>9</v>
      </c>
      <c r="B64" s="167"/>
      <c r="C64" s="250">
        <f>AT47</f>
        <v>0</v>
      </c>
      <c r="D64" s="237"/>
      <c r="E64" s="237"/>
      <c r="F64" s="246"/>
      <c r="G64" s="247"/>
      <c r="H64" s="240"/>
      <c r="I64" s="241"/>
      <c r="J64" s="241"/>
      <c r="K64" s="241"/>
      <c r="L64" s="242"/>
      <c r="M64" s="243" t="str">
        <f t="shared" si="66"/>
        <v> </v>
      </c>
      <c r="N64" s="248"/>
      <c r="O64" s="249" t="str">
        <f t="shared" si="67"/>
        <v> </v>
      </c>
      <c r="P64" s="208"/>
      <c r="Q64" s="207" t="str">
        <f t="shared" si="68"/>
        <v> </v>
      </c>
      <c r="R64" s="16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</row>
    <row r="65" spans="1:80" s="156" customFormat="1" ht="18" customHeight="1" hidden="1">
      <c r="A65" s="166">
        <v>10</v>
      </c>
      <c r="B65" s="167"/>
      <c r="C65" s="250">
        <f>AW47</f>
        <v>0</v>
      </c>
      <c r="D65" s="237"/>
      <c r="E65" s="237"/>
      <c r="F65" s="246"/>
      <c r="G65" s="247"/>
      <c r="H65" s="240"/>
      <c r="I65" s="241"/>
      <c r="J65" s="241"/>
      <c r="K65" s="241"/>
      <c r="L65" s="242"/>
      <c r="M65" s="243" t="str">
        <f t="shared" si="66"/>
        <v> </v>
      </c>
      <c r="N65" s="248"/>
      <c r="O65" s="249" t="str">
        <f t="shared" si="67"/>
        <v> </v>
      </c>
      <c r="P65" s="208"/>
      <c r="Q65" s="207" t="str">
        <f t="shared" si="68"/>
        <v> </v>
      </c>
      <c r="R65" s="16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</row>
    <row r="66" spans="1:80" s="156" customFormat="1" ht="18" customHeight="1" hidden="1">
      <c r="A66" s="166">
        <v>11</v>
      </c>
      <c r="B66" s="167"/>
      <c r="C66" s="250">
        <f>AZ47</f>
        <v>0</v>
      </c>
      <c r="D66" s="237"/>
      <c r="E66" s="237"/>
      <c r="F66" s="246"/>
      <c r="G66" s="247"/>
      <c r="H66" s="240"/>
      <c r="I66" s="241"/>
      <c r="J66" s="241"/>
      <c r="K66" s="241"/>
      <c r="L66" s="242"/>
      <c r="M66" s="243" t="str">
        <f t="shared" si="66"/>
        <v> </v>
      </c>
      <c r="N66" s="248"/>
      <c r="O66" s="249" t="str">
        <f t="shared" si="67"/>
        <v> </v>
      </c>
      <c r="P66" s="208"/>
      <c r="Q66" s="207" t="str">
        <f t="shared" si="68"/>
        <v> </v>
      </c>
      <c r="R66" s="16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</row>
    <row r="67" spans="1:80" s="156" customFormat="1" ht="18" customHeight="1" hidden="1">
      <c r="A67" s="166">
        <v>12</v>
      </c>
      <c r="B67" s="167"/>
      <c r="C67" s="250">
        <f>BC47</f>
        <v>0</v>
      </c>
      <c r="D67" s="237"/>
      <c r="E67" s="237"/>
      <c r="F67" s="246"/>
      <c r="G67" s="247"/>
      <c r="H67" s="240"/>
      <c r="I67" s="241"/>
      <c r="J67" s="241"/>
      <c r="K67" s="241"/>
      <c r="L67" s="242"/>
      <c r="M67" s="243" t="str">
        <f t="shared" si="66"/>
        <v> </v>
      </c>
      <c r="N67" s="248"/>
      <c r="O67" s="249" t="str">
        <f t="shared" si="67"/>
        <v> </v>
      </c>
      <c r="P67" s="208"/>
      <c r="Q67" s="207" t="str">
        <f t="shared" si="68"/>
        <v> </v>
      </c>
      <c r="R67" s="16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</row>
    <row r="68" spans="1:80" s="156" customFormat="1" ht="18" customHeight="1" hidden="1">
      <c r="A68" s="166">
        <v>13</v>
      </c>
      <c r="B68" s="167"/>
      <c r="C68" s="250">
        <f>BF47</f>
        <v>0</v>
      </c>
      <c r="D68" s="237"/>
      <c r="E68" s="237"/>
      <c r="F68" s="246"/>
      <c r="G68" s="247"/>
      <c r="H68" s="240"/>
      <c r="I68" s="241"/>
      <c r="J68" s="241"/>
      <c r="K68" s="241"/>
      <c r="L68" s="242"/>
      <c r="M68" s="243" t="str">
        <f t="shared" si="66"/>
        <v> </v>
      </c>
      <c r="N68" s="248"/>
      <c r="O68" s="249" t="str">
        <f t="shared" si="67"/>
        <v> </v>
      </c>
      <c r="P68" s="208"/>
      <c r="Q68" s="207" t="str">
        <f t="shared" si="68"/>
        <v> </v>
      </c>
      <c r="R68" s="16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</row>
    <row r="69" spans="1:80" s="156" customFormat="1" ht="18" customHeight="1" hidden="1">
      <c r="A69" s="166">
        <v>14</v>
      </c>
      <c r="B69" s="167"/>
      <c r="C69" s="250">
        <f>BI47</f>
        <v>0</v>
      </c>
      <c r="D69" s="237"/>
      <c r="E69" s="237"/>
      <c r="F69" s="246"/>
      <c r="G69" s="247"/>
      <c r="H69" s="240"/>
      <c r="I69" s="241"/>
      <c r="J69" s="241"/>
      <c r="K69" s="241"/>
      <c r="L69" s="242"/>
      <c r="M69" s="243" t="str">
        <f t="shared" si="66"/>
        <v> </v>
      </c>
      <c r="N69" s="248"/>
      <c r="O69" s="249" t="str">
        <f t="shared" si="67"/>
        <v> </v>
      </c>
      <c r="P69" s="208"/>
      <c r="Q69" s="207" t="str">
        <f t="shared" si="68"/>
        <v> </v>
      </c>
      <c r="R69" s="16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</row>
    <row r="70" spans="1:80" s="156" customFormat="1" ht="18" customHeight="1" hidden="1">
      <c r="A70" s="166">
        <v>15</v>
      </c>
      <c r="B70" s="167"/>
      <c r="C70" s="250">
        <f>BL47</f>
        <v>0</v>
      </c>
      <c r="D70" s="237"/>
      <c r="E70" s="237"/>
      <c r="F70" s="246"/>
      <c r="G70" s="247"/>
      <c r="H70" s="240"/>
      <c r="I70" s="241"/>
      <c r="J70" s="241"/>
      <c r="K70" s="241"/>
      <c r="L70" s="242"/>
      <c r="M70" s="243" t="str">
        <f t="shared" si="66"/>
        <v> </v>
      </c>
      <c r="N70" s="248"/>
      <c r="O70" s="249" t="str">
        <f t="shared" si="67"/>
        <v> </v>
      </c>
      <c r="P70" s="208"/>
      <c r="Q70" s="207" t="str">
        <f t="shared" si="68"/>
        <v> </v>
      </c>
      <c r="R70" s="16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</row>
    <row r="71" spans="1:80" s="156" customFormat="1" ht="18" customHeight="1" hidden="1">
      <c r="A71" s="166">
        <v>16</v>
      </c>
      <c r="B71" s="167"/>
      <c r="C71" s="250">
        <f>BO47</f>
        <v>0</v>
      </c>
      <c r="D71" s="237"/>
      <c r="E71" s="237"/>
      <c r="F71" s="246"/>
      <c r="G71" s="247"/>
      <c r="H71" s="240"/>
      <c r="I71" s="241"/>
      <c r="J71" s="241"/>
      <c r="K71" s="241"/>
      <c r="L71" s="242"/>
      <c r="M71" s="243" t="str">
        <f t="shared" si="66"/>
        <v> </v>
      </c>
      <c r="N71" s="248"/>
      <c r="O71" s="249" t="str">
        <f t="shared" si="67"/>
        <v> </v>
      </c>
      <c r="P71" s="208"/>
      <c r="Q71" s="207" t="str">
        <f t="shared" si="68"/>
        <v> </v>
      </c>
      <c r="R71" s="16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</row>
    <row r="72" spans="1:80" s="156" customFormat="1" ht="18" customHeight="1" hidden="1">
      <c r="A72" s="166">
        <v>17</v>
      </c>
      <c r="B72" s="167"/>
      <c r="C72" s="250">
        <f>BR47</f>
        <v>0</v>
      </c>
      <c r="D72" s="237"/>
      <c r="E72" s="237"/>
      <c r="F72" s="246"/>
      <c r="G72" s="247"/>
      <c r="H72" s="240"/>
      <c r="I72" s="241"/>
      <c r="J72" s="241"/>
      <c r="K72" s="241"/>
      <c r="L72" s="242"/>
      <c r="M72" s="243" t="str">
        <f t="shared" si="66"/>
        <v> </v>
      </c>
      <c r="N72" s="248"/>
      <c r="O72" s="249" t="str">
        <f t="shared" si="67"/>
        <v> </v>
      </c>
      <c r="P72" s="208"/>
      <c r="Q72" s="207" t="str">
        <f t="shared" si="68"/>
        <v> </v>
      </c>
      <c r="R72" s="16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</row>
    <row r="73" spans="1:80" s="156" customFormat="1" ht="18" customHeight="1" hidden="1">
      <c r="A73" s="166">
        <v>18</v>
      </c>
      <c r="B73" s="167"/>
      <c r="C73" s="250">
        <f>BU47</f>
        <v>0</v>
      </c>
      <c r="D73" s="237"/>
      <c r="E73" s="237"/>
      <c r="F73" s="246"/>
      <c r="G73" s="247"/>
      <c r="H73" s="240"/>
      <c r="I73" s="241"/>
      <c r="J73" s="241"/>
      <c r="K73" s="241"/>
      <c r="L73" s="242"/>
      <c r="M73" s="243" t="str">
        <f t="shared" si="66"/>
        <v> </v>
      </c>
      <c r="N73" s="248"/>
      <c r="O73" s="249" t="str">
        <f t="shared" si="67"/>
        <v> </v>
      </c>
      <c r="P73" s="208"/>
      <c r="Q73" s="207" t="str">
        <f t="shared" si="68"/>
        <v> </v>
      </c>
      <c r="R73" s="16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</row>
    <row r="74" spans="1:80" s="156" customFormat="1" ht="18" customHeight="1" hidden="1">
      <c r="A74" s="166">
        <v>19</v>
      </c>
      <c r="B74" s="167"/>
      <c r="C74" s="250">
        <f>BX47</f>
        <v>0</v>
      </c>
      <c r="D74" s="237"/>
      <c r="E74" s="237"/>
      <c r="F74" s="246"/>
      <c r="G74" s="247"/>
      <c r="H74" s="240"/>
      <c r="I74" s="241"/>
      <c r="J74" s="241"/>
      <c r="K74" s="241"/>
      <c r="L74" s="242"/>
      <c r="M74" s="243" t="str">
        <f t="shared" si="66"/>
        <v> </v>
      </c>
      <c r="N74" s="248"/>
      <c r="O74" s="249" t="str">
        <f t="shared" si="67"/>
        <v> </v>
      </c>
      <c r="P74" s="208"/>
      <c r="Q74" s="207" t="str">
        <f t="shared" si="68"/>
        <v> </v>
      </c>
      <c r="R74" s="16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</row>
    <row r="75" spans="1:80" s="156" customFormat="1" ht="18" customHeight="1" hidden="1">
      <c r="A75" s="166">
        <v>20</v>
      </c>
      <c r="B75" s="167"/>
      <c r="C75" s="250">
        <f>CA47</f>
        <v>0</v>
      </c>
      <c r="D75" s="237"/>
      <c r="E75" s="237"/>
      <c r="F75" s="246"/>
      <c r="G75" s="247"/>
      <c r="H75" s="240"/>
      <c r="I75" s="241"/>
      <c r="J75" s="241"/>
      <c r="K75" s="241"/>
      <c r="L75" s="242"/>
      <c r="M75" s="243" t="str">
        <f t="shared" si="66"/>
        <v> </v>
      </c>
      <c r="N75" s="248"/>
      <c r="O75" s="249" t="str">
        <f t="shared" si="67"/>
        <v> </v>
      </c>
      <c r="P75" s="208"/>
      <c r="Q75" s="207" t="str">
        <f t="shared" si="68"/>
        <v> </v>
      </c>
      <c r="R75" s="16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</row>
    <row r="76" spans="1:80" s="156" customFormat="1" ht="5.25" customHeight="1" thickBot="1">
      <c r="A76" s="163"/>
      <c r="B76" s="155"/>
      <c r="C76" s="237"/>
      <c r="D76" s="237"/>
      <c r="E76" s="237"/>
      <c r="F76" s="237"/>
      <c r="G76" s="251"/>
      <c r="H76" s="252"/>
      <c r="I76" s="252"/>
      <c r="J76" s="252"/>
      <c r="K76" s="252"/>
      <c r="L76" s="252"/>
      <c r="M76" s="229"/>
      <c r="N76" s="229"/>
      <c r="O76" s="253"/>
      <c r="P76" s="165"/>
      <c r="Q76" s="155"/>
      <c r="R76" s="16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</row>
    <row r="77" spans="1:80" s="156" customFormat="1" ht="18" customHeight="1" thickBot="1">
      <c r="A77" s="163"/>
      <c r="B77" s="155"/>
      <c r="C77" s="254">
        <f>SUM(C56:C76)</f>
        <v>139.92327209098866</v>
      </c>
      <c r="D77" s="237"/>
      <c r="E77" s="237"/>
      <c r="F77" s="223" t="s">
        <v>89</v>
      </c>
      <c r="G77" s="251"/>
      <c r="H77" s="252"/>
      <c r="I77" s="252"/>
      <c r="J77" s="252"/>
      <c r="K77" s="252"/>
      <c r="L77" s="252"/>
      <c r="M77" s="229"/>
      <c r="N77" s="229"/>
      <c r="O77" s="253"/>
      <c r="P77" s="209" t="s">
        <v>82</v>
      </c>
      <c r="Q77" s="155"/>
      <c r="R77" s="16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</row>
    <row r="78" spans="3:17" ht="14.25" thickBot="1">
      <c r="C78" s="255"/>
      <c r="D78" s="255"/>
      <c r="E78" s="255"/>
      <c r="F78" s="255"/>
      <c r="G78" s="256"/>
      <c r="H78" s="257"/>
      <c r="I78" s="257"/>
      <c r="J78" s="257"/>
      <c r="K78" s="257"/>
      <c r="L78" s="257"/>
      <c r="M78" s="258"/>
      <c r="N78" s="258"/>
      <c r="O78" s="259">
        <f>SUM(O56:O77)</f>
        <v>0</v>
      </c>
      <c r="P78" s="211" t="s">
        <v>83</v>
      </c>
      <c r="Q78" s="155"/>
    </row>
    <row r="79" spans="1:16" ht="13.5">
      <c r="A79" s="234" t="s">
        <v>84</v>
      </c>
      <c r="P79" s="151" t="s">
        <v>90</v>
      </c>
    </row>
  </sheetData>
  <mergeCells count="24">
    <mergeCell ref="BQ14:BS14"/>
    <mergeCell ref="BT14:BV14"/>
    <mergeCell ref="BW14:BY14"/>
    <mergeCell ref="BZ14:CB14"/>
    <mergeCell ref="BE14:BG14"/>
    <mergeCell ref="BH14:BJ14"/>
    <mergeCell ref="BK14:BM14"/>
    <mergeCell ref="BN14:BP14"/>
    <mergeCell ref="AS14:AU14"/>
    <mergeCell ref="AV14:AX14"/>
    <mergeCell ref="AY14:BA14"/>
    <mergeCell ref="BB14:BD14"/>
    <mergeCell ref="AG14:AI14"/>
    <mergeCell ref="AJ14:AL14"/>
    <mergeCell ref="AM14:AO14"/>
    <mergeCell ref="AP14:AR14"/>
    <mergeCell ref="U14:W14"/>
    <mergeCell ref="X14:Z14"/>
    <mergeCell ref="AA14:AC14"/>
    <mergeCell ref="AD14:AF14"/>
    <mergeCell ref="A53:P53"/>
    <mergeCell ref="O10:P10"/>
    <mergeCell ref="N3:O3"/>
    <mergeCell ref="L9:M9"/>
  </mergeCells>
  <printOptions/>
  <pageMargins left="0.2" right="0.2" top="0.48" bottom="0.38" header="0.27" footer="0.2"/>
  <pageSetup fitToHeight="3" fitToWidth="1" horizontalDpi="600" verticalDpi="600" orientation="landscape" scale="98" r:id="rId3"/>
  <headerFooter alignWithMargins="0">
    <oddFooter>&amp;CPage &amp;P of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showGridLines="0" showZeros="0" zoomScale="95" zoomScaleNormal="95" workbookViewId="0" topLeftCell="A12">
      <selection activeCell="L56" sqref="L56"/>
    </sheetView>
  </sheetViews>
  <sheetFormatPr defaultColWidth="9.7109375" defaultRowHeight="12.75"/>
  <cols>
    <col min="1" max="1" width="3.421875" style="42" customWidth="1"/>
    <col min="2" max="2" width="24.00390625" style="49" customWidth="1"/>
    <col min="3" max="3" width="17.140625" style="42" customWidth="1"/>
    <col min="4" max="4" width="7.421875" style="42" hidden="1" customWidth="1"/>
    <col min="5" max="5" width="5.7109375" style="81" hidden="1" customWidth="1"/>
    <col min="6" max="6" width="5.140625" style="42" customWidth="1"/>
    <col min="7" max="7" width="3.8515625" style="73" customWidth="1"/>
    <col min="8" max="8" width="7.140625" style="60" customWidth="1"/>
    <col min="9" max="11" width="4.00390625" style="168" hidden="1" customWidth="1"/>
    <col min="12" max="12" width="8.7109375" style="60" customWidth="1"/>
    <col min="13" max="13" width="16.7109375" style="49" customWidth="1"/>
    <col min="14" max="14" width="6.7109375" style="49" customWidth="1"/>
    <col min="15" max="15" width="16.28125" style="49" customWidth="1"/>
    <col min="16" max="16" width="7.28125" style="60" customWidth="1"/>
    <col min="17" max="17" width="15.7109375" style="49" customWidth="1"/>
    <col min="18" max="18" width="7.140625" style="60" customWidth="1"/>
    <col min="19" max="19" width="0.9921875" style="48" customWidth="1"/>
    <col min="20" max="20" width="5.28125" style="49" hidden="1" customWidth="1"/>
    <col min="21" max="22" width="7.00390625" style="49" hidden="1" customWidth="1"/>
    <col min="23" max="23" width="6.57421875" style="49" hidden="1" customWidth="1"/>
    <col min="24" max="24" width="6.00390625" style="49" hidden="1" customWidth="1"/>
    <col min="25" max="25" width="7.00390625" style="49" hidden="1" customWidth="1"/>
    <col min="26" max="26" width="6.28125" style="49" hidden="1" customWidth="1"/>
    <col min="27" max="27" width="6.00390625" style="49" hidden="1" customWidth="1"/>
    <col min="28" max="28" width="6.421875" style="49" hidden="1" customWidth="1"/>
    <col min="29" max="29" width="7.00390625" style="49" hidden="1" customWidth="1"/>
    <col min="30" max="30" width="6.00390625" style="49" hidden="1" customWidth="1"/>
    <col min="31" max="31" width="7.00390625" style="49" hidden="1" customWidth="1"/>
    <col min="32" max="33" width="6.00390625" style="49" hidden="1" customWidth="1"/>
    <col min="34" max="34" width="7.00390625" style="49" hidden="1" customWidth="1"/>
    <col min="35" max="35" width="6.140625" style="49" hidden="1" customWidth="1"/>
    <col min="36" max="36" width="6.00390625" style="49" hidden="1" customWidth="1"/>
    <col min="37" max="37" width="7.00390625" style="49" hidden="1" customWidth="1"/>
    <col min="38" max="38" width="6.7109375" style="49" hidden="1" customWidth="1"/>
    <col min="39" max="39" width="6.00390625" style="49" hidden="1" customWidth="1"/>
    <col min="40" max="40" width="7.00390625" style="49" hidden="1" customWidth="1"/>
    <col min="41" max="41" width="6.7109375" style="49" hidden="1" customWidth="1"/>
    <col min="42" max="42" width="6.00390625" style="49" hidden="1" customWidth="1"/>
    <col min="43" max="43" width="7.00390625" style="49" hidden="1" customWidth="1"/>
    <col min="44" max="44" width="6.140625" style="49" hidden="1" customWidth="1"/>
    <col min="45" max="45" width="6.00390625" style="49" hidden="1" customWidth="1"/>
    <col min="46" max="46" width="7.00390625" style="49" hidden="1" customWidth="1"/>
    <col min="47" max="48" width="6.28125" style="49" hidden="1" customWidth="1"/>
    <col min="49" max="49" width="7.00390625" style="49" hidden="1" customWidth="1"/>
    <col min="50" max="50" width="7.421875" style="49" hidden="1" customWidth="1"/>
    <col min="51" max="80" width="8.140625" style="49" hidden="1" customWidth="1"/>
    <col min="81" max="16384" width="0" style="49" hidden="1" customWidth="1"/>
  </cols>
  <sheetData>
    <row r="1" spans="2:18" ht="23.25" customHeight="1">
      <c r="B1" s="43"/>
      <c r="C1" s="44" t="s">
        <v>66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5"/>
      <c r="Q1" s="46" t="s">
        <v>60</v>
      </c>
      <c r="R1" s="47"/>
    </row>
    <row r="2" spans="2:18" ht="6" customHeight="1" thickBot="1">
      <c r="B2" s="43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5"/>
      <c r="Q2" s="46"/>
      <c r="R2" s="47"/>
    </row>
    <row r="3" spans="1:18" ht="18.75" thickBot="1">
      <c r="A3" s="50"/>
      <c r="B3" s="51" t="s">
        <v>100</v>
      </c>
      <c r="C3" s="50"/>
      <c r="D3" s="50"/>
      <c r="E3" s="50"/>
      <c r="F3" s="50"/>
      <c r="G3" s="221"/>
      <c r="H3" s="50"/>
      <c r="I3" s="50"/>
      <c r="J3" s="50"/>
      <c r="K3" s="50"/>
      <c r="L3" s="50"/>
      <c r="M3" s="50"/>
      <c r="N3" s="265" t="s">
        <v>37</v>
      </c>
      <c r="O3" s="266"/>
      <c r="P3" s="52">
        <v>1.4</v>
      </c>
      <c r="Q3" s="53" t="s">
        <v>31</v>
      </c>
      <c r="R3" s="50"/>
    </row>
    <row r="4" spans="1:18" ht="17.25" customHeight="1">
      <c r="A4" s="54"/>
      <c r="B4" s="55"/>
      <c r="C4" s="56"/>
      <c r="D4" s="56"/>
      <c r="E4" s="57"/>
      <c r="F4" s="56"/>
      <c r="G4" s="221"/>
      <c r="H4" s="58"/>
      <c r="I4" s="59"/>
      <c r="J4" s="59"/>
      <c r="K4" s="59"/>
      <c r="R4" s="61"/>
    </row>
    <row r="5" spans="1:18" ht="20.25" customHeight="1">
      <c r="A5" s="54"/>
      <c r="B5" s="55" t="s">
        <v>85</v>
      </c>
      <c r="C5" s="69"/>
      <c r="D5" s="176"/>
      <c r="E5" s="176"/>
      <c r="F5" s="176"/>
      <c r="G5" s="62"/>
      <c r="H5" s="62"/>
      <c r="I5" s="62"/>
      <c r="J5" s="62"/>
      <c r="K5" s="62"/>
      <c r="L5" s="62"/>
      <c r="M5" s="63"/>
      <c r="N5" s="62"/>
      <c r="O5" s="62"/>
      <c r="P5" s="61"/>
      <c r="Q5" s="62"/>
      <c r="R5" s="61"/>
    </row>
    <row r="6" spans="1:18" ht="20.25">
      <c r="A6" s="64"/>
      <c r="B6" s="220" t="s">
        <v>99</v>
      </c>
      <c r="C6" s="180"/>
      <c r="D6" s="176"/>
      <c r="E6" s="176"/>
      <c r="F6" s="176"/>
      <c r="G6" s="62"/>
      <c r="H6" s="62"/>
      <c r="I6" s="62"/>
      <c r="J6" s="62"/>
      <c r="K6" s="62"/>
      <c r="L6" s="62"/>
      <c r="M6" s="65"/>
      <c r="N6" s="65"/>
      <c r="O6" s="65"/>
      <c r="P6" s="66"/>
      <c r="Q6" s="65"/>
      <c r="R6" s="67"/>
    </row>
    <row r="7" spans="1:18" ht="18" customHeight="1">
      <c r="A7" s="68"/>
      <c r="B7" s="181" t="s">
        <v>95</v>
      </c>
      <c r="C7" s="182"/>
      <c r="D7" s="69"/>
      <c r="E7" s="57"/>
      <c r="F7" s="69"/>
      <c r="G7" s="70"/>
      <c r="H7" s="71"/>
      <c r="I7" s="71"/>
      <c r="J7" s="71"/>
      <c r="K7" s="71"/>
      <c r="M7" s="72"/>
      <c r="N7" s="72"/>
      <c r="O7" s="72"/>
      <c r="P7" s="59"/>
      <c r="Q7" s="72"/>
      <c r="R7" s="59"/>
    </row>
    <row r="8" spans="1:18" ht="14.25">
      <c r="A8" s="68"/>
      <c r="B8" s="178" t="s">
        <v>98</v>
      </c>
      <c r="C8" s="179"/>
      <c r="D8" s="177"/>
      <c r="E8" s="177"/>
      <c r="F8" s="177"/>
      <c r="G8" s="70"/>
      <c r="H8" s="59"/>
      <c r="I8" s="59"/>
      <c r="J8" s="59"/>
      <c r="K8" s="59"/>
      <c r="L8" s="59"/>
      <c r="M8" s="72"/>
      <c r="N8" s="72"/>
      <c r="O8" s="72"/>
      <c r="P8" s="59"/>
      <c r="Q8" s="72"/>
      <c r="R8" s="59"/>
    </row>
    <row r="9" spans="1:18" ht="13.5" thickBot="1">
      <c r="A9" s="64"/>
      <c r="D9" s="176"/>
      <c r="E9" s="176"/>
      <c r="F9" s="176"/>
      <c r="H9" s="74"/>
      <c r="I9" s="75"/>
      <c r="J9" s="75"/>
      <c r="K9" s="75"/>
      <c r="L9" s="267"/>
      <c r="M9" s="267"/>
      <c r="N9" s="72"/>
      <c r="R9" s="76"/>
    </row>
    <row r="10" spans="1:18" ht="16.5" thickBot="1">
      <c r="A10" s="68"/>
      <c r="D10" s="176"/>
      <c r="E10" s="176"/>
      <c r="F10" s="176"/>
      <c r="G10" s="77"/>
      <c r="H10" s="78"/>
      <c r="I10" s="78"/>
      <c r="J10" s="78"/>
      <c r="K10" s="78"/>
      <c r="L10" s="79"/>
      <c r="M10" s="79"/>
      <c r="N10" s="79"/>
      <c r="O10" s="264" t="s">
        <v>86</v>
      </c>
      <c r="P10" s="264"/>
      <c r="Q10" s="235">
        <f>O78</f>
        <v>0</v>
      </c>
      <c r="R10" s="169" t="str">
        <f>P78</f>
        <v>US$</v>
      </c>
    </row>
    <row r="11" spans="1:18" ht="9.75" customHeight="1" thickBot="1">
      <c r="A11" s="68"/>
      <c r="B11" s="78"/>
      <c r="C11" s="68"/>
      <c r="D11" s="68"/>
      <c r="E11" s="80"/>
      <c r="F11" s="68"/>
      <c r="G11" s="70"/>
      <c r="H11" s="59"/>
      <c r="I11" s="59"/>
      <c r="J11" s="59"/>
      <c r="K11" s="59"/>
      <c r="L11" s="59"/>
      <c r="M11" s="72"/>
      <c r="N11" s="72"/>
      <c r="O11" s="72"/>
      <c r="P11" s="59"/>
      <c r="Q11" s="72"/>
      <c r="R11" s="59"/>
    </row>
    <row r="12" spans="1:80" s="90" customFormat="1" ht="14.25" thickBot="1">
      <c r="A12" s="83"/>
      <c r="B12" s="278"/>
      <c r="C12" s="279"/>
      <c r="D12" s="280"/>
      <c r="E12" s="281"/>
      <c r="F12" s="279" t="s">
        <v>0</v>
      </c>
      <c r="G12" s="282"/>
      <c r="H12" s="283" t="s">
        <v>1</v>
      </c>
      <c r="I12" s="154"/>
      <c r="J12" s="154"/>
      <c r="K12" s="154"/>
      <c r="L12" s="82" t="s">
        <v>2</v>
      </c>
      <c r="M12" s="279" t="s">
        <v>2</v>
      </c>
      <c r="N12" s="83" t="s">
        <v>3</v>
      </c>
      <c r="O12" s="279" t="s">
        <v>4</v>
      </c>
      <c r="P12" s="82" t="s">
        <v>5</v>
      </c>
      <c r="Q12" s="293" t="s">
        <v>6</v>
      </c>
      <c r="R12" s="83" t="s">
        <v>7</v>
      </c>
      <c r="S12" s="48"/>
      <c r="T12" s="84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87"/>
      <c r="CA12" s="88"/>
      <c r="CB12" s="89"/>
    </row>
    <row r="13" spans="1:80" s="90" customFormat="1" ht="13.5">
      <c r="A13" s="92" t="s">
        <v>8</v>
      </c>
      <c r="B13" s="284"/>
      <c r="C13" s="285" t="s">
        <v>9</v>
      </c>
      <c r="D13" s="280"/>
      <c r="E13" s="281"/>
      <c r="F13" s="285" t="s">
        <v>10</v>
      </c>
      <c r="G13" s="286"/>
      <c r="H13" s="287" t="s">
        <v>11</v>
      </c>
      <c r="I13" s="154"/>
      <c r="J13" s="154"/>
      <c r="K13" s="154"/>
      <c r="L13" s="91" t="s">
        <v>12</v>
      </c>
      <c r="M13" s="285" t="s">
        <v>12</v>
      </c>
      <c r="N13" s="92" t="s">
        <v>12</v>
      </c>
      <c r="O13" s="285" t="s">
        <v>12</v>
      </c>
      <c r="P13" s="91" t="s">
        <v>12</v>
      </c>
      <c r="Q13" s="294" t="s">
        <v>12</v>
      </c>
      <c r="R13" s="92" t="s">
        <v>35</v>
      </c>
      <c r="S13" s="48"/>
      <c r="T13" s="93"/>
      <c r="U13" s="94"/>
      <c r="V13" s="95">
        <v>1</v>
      </c>
      <c r="W13" s="96"/>
      <c r="X13" s="94"/>
      <c r="Y13" s="95">
        <v>2</v>
      </c>
      <c r="Z13" s="96"/>
      <c r="AA13" s="94"/>
      <c r="AB13" s="95">
        <v>3</v>
      </c>
      <c r="AC13" s="96"/>
      <c r="AD13" s="94"/>
      <c r="AE13" s="95">
        <v>4</v>
      </c>
      <c r="AF13" s="96"/>
      <c r="AG13" s="94"/>
      <c r="AH13" s="95">
        <v>5</v>
      </c>
      <c r="AI13" s="96"/>
      <c r="AJ13" s="94"/>
      <c r="AK13" s="95">
        <v>6</v>
      </c>
      <c r="AL13" s="96"/>
      <c r="AM13" s="94"/>
      <c r="AN13" s="95">
        <v>7</v>
      </c>
      <c r="AO13" s="96"/>
      <c r="AP13" s="94"/>
      <c r="AQ13" s="95">
        <v>8</v>
      </c>
      <c r="AR13" s="96"/>
      <c r="AS13" s="94"/>
      <c r="AT13" s="95">
        <v>9</v>
      </c>
      <c r="AU13" s="96"/>
      <c r="AV13" s="94"/>
      <c r="AW13" s="95">
        <v>10</v>
      </c>
      <c r="AX13" s="96"/>
      <c r="AY13" s="94"/>
      <c r="AZ13" s="95">
        <v>11</v>
      </c>
      <c r="BA13" s="96"/>
      <c r="BB13" s="94"/>
      <c r="BC13" s="95">
        <v>12</v>
      </c>
      <c r="BD13" s="96"/>
      <c r="BE13" s="94"/>
      <c r="BF13" s="95">
        <v>13</v>
      </c>
      <c r="BG13" s="96"/>
      <c r="BH13" s="94"/>
      <c r="BI13" s="95">
        <v>14</v>
      </c>
      <c r="BJ13" s="96"/>
      <c r="BK13" s="94"/>
      <c r="BL13" s="95">
        <v>15</v>
      </c>
      <c r="BM13" s="96"/>
      <c r="BN13" s="94"/>
      <c r="BO13" s="95">
        <v>16</v>
      </c>
      <c r="BP13" s="96"/>
      <c r="BQ13" s="94"/>
      <c r="BR13" s="95">
        <v>17</v>
      </c>
      <c r="BS13" s="96"/>
      <c r="BT13" s="94"/>
      <c r="BU13" s="95">
        <v>18</v>
      </c>
      <c r="BV13" s="96"/>
      <c r="BW13" s="94"/>
      <c r="BX13" s="95">
        <v>19</v>
      </c>
      <c r="BY13" s="97"/>
      <c r="BZ13" s="94"/>
      <c r="CA13" s="95">
        <v>20</v>
      </c>
      <c r="CB13" s="96"/>
    </row>
    <row r="14" spans="1:80" s="90" customFormat="1" ht="14.25" thickBot="1">
      <c r="A14" s="213" t="s">
        <v>13</v>
      </c>
      <c r="B14" s="288" t="s">
        <v>14</v>
      </c>
      <c r="C14" s="288" t="s">
        <v>15</v>
      </c>
      <c r="D14" s="289"/>
      <c r="E14" s="290"/>
      <c r="F14" s="288" t="s">
        <v>15</v>
      </c>
      <c r="G14" s="291" t="s">
        <v>16</v>
      </c>
      <c r="H14" s="292" t="s">
        <v>33</v>
      </c>
      <c r="I14" s="214"/>
      <c r="J14" s="215"/>
      <c r="K14" s="215"/>
      <c r="L14" s="212" t="s">
        <v>34</v>
      </c>
      <c r="M14" s="288" t="s">
        <v>17</v>
      </c>
      <c r="N14" s="212" t="s">
        <v>34</v>
      </c>
      <c r="O14" s="288" t="s">
        <v>17</v>
      </c>
      <c r="P14" s="212" t="s">
        <v>34</v>
      </c>
      <c r="Q14" s="295" t="s">
        <v>17</v>
      </c>
      <c r="R14" s="213" t="s">
        <v>18</v>
      </c>
      <c r="S14" s="48"/>
      <c r="T14" s="93"/>
      <c r="U14" s="268" t="str">
        <f>B56</f>
        <v>T-24 Perma Core</v>
      </c>
      <c r="V14" s="269"/>
      <c r="W14" s="270"/>
      <c r="X14" s="268">
        <f>B57</f>
        <v>0</v>
      </c>
      <c r="Y14" s="269"/>
      <c r="Z14" s="270"/>
      <c r="AA14" s="268">
        <f>B58</f>
        <v>0</v>
      </c>
      <c r="AB14" s="269"/>
      <c r="AC14" s="270"/>
      <c r="AD14" s="268">
        <f>B59</f>
        <v>0</v>
      </c>
      <c r="AE14" s="269"/>
      <c r="AF14" s="270"/>
      <c r="AG14" s="268">
        <f>B60</f>
        <v>0</v>
      </c>
      <c r="AH14" s="269"/>
      <c r="AI14" s="270"/>
      <c r="AJ14" s="268">
        <f>B61</f>
        <v>0</v>
      </c>
      <c r="AK14" s="269"/>
      <c r="AL14" s="270"/>
      <c r="AM14" s="268">
        <f>B62</f>
        <v>0</v>
      </c>
      <c r="AN14" s="269"/>
      <c r="AO14" s="270"/>
      <c r="AP14" s="268">
        <f>B63</f>
        <v>0</v>
      </c>
      <c r="AQ14" s="269"/>
      <c r="AR14" s="270"/>
      <c r="AS14" s="268">
        <f>B64</f>
        <v>0</v>
      </c>
      <c r="AT14" s="269"/>
      <c r="AU14" s="270"/>
      <c r="AV14" s="268">
        <f>B65</f>
        <v>0</v>
      </c>
      <c r="AW14" s="269"/>
      <c r="AX14" s="270"/>
      <c r="AY14" s="271">
        <f>B66</f>
        <v>0</v>
      </c>
      <c r="AZ14" s="269"/>
      <c r="BA14" s="270"/>
      <c r="BB14" s="271">
        <f>B67</f>
        <v>0</v>
      </c>
      <c r="BC14" s="269"/>
      <c r="BD14" s="270"/>
      <c r="BE14" s="272">
        <f>B68</f>
        <v>0</v>
      </c>
      <c r="BF14" s="273"/>
      <c r="BG14" s="274"/>
      <c r="BH14" s="272">
        <f>B69</f>
        <v>0</v>
      </c>
      <c r="BI14" s="273"/>
      <c r="BJ14" s="274"/>
      <c r="BK14" s="272">
        <f>B70</f>
        <v>0</v>
      </c>
      <c r="BL14" s="273"/>
      <c r="BM14" s="274"/>
      <c r="BN14" s="272">
        <f>B71</f>
        <v>0</v>
      </c>
      <c r="BO14" s="273"/>
      <c r="BP14" s="274"/>
      <c r="BQ14" s="271">
        <f>B72</f>
        <v>0</v>
      </c>
      <c r="BR14" s="269"/>
      <c r="BS14" s="270"/>
      <c r="BT14" s="271">
        <f>B73</f>
        <v>0</v>
      </c>
      <c r="BU14" s="269"/>
      <c r="BV14" s="270"/>
      <c r="BW14" s="271">
        <f>B74</f>
        <v>0</v>
      </c>
      <c r="BX14" s="269"/>
      <c r="BY14" s="275"/>
      <c r="BZ14" s="271">
        <f>B75</f>
        <v>0</v>
      </c>
      <c r="CA14" s="269"/>
      <c r="CB14" s="270"/>
    </row>
    <row r="15" spans="1:80" s="90" customFormat="1" ht="5.25" customHeight="1">
      <c r="A15" s="64"/>
      <c r="B15" s="98"/>
      <c r="C15" s="64"/>
      <c r="D15" s="64"/>
      <c r="E15" s="81"/>
      <c r="F15" s="64"/>
      <c r="G15" s="99"/>
      <c r="H15" s="76"/>
      <c r="I15" s="76"/>
      <c r="J15" s="76"/>
      <c r="K15" s="76"/>
      <c r="L15" s="100"/>
      <c r="M15" s="101"/>
      <c r="N15" s="102"/>
      <c r="O15" s="101"/>
      <c r="P15" s="100"/>
      <c r="Q15" s="103"/>
      <c r="R15" s="104"/>
      <c r="S15" s="48"/>
      <c r="T15" s="93"/>
      <c r="U15" s="105"/>
      <c r="W15" s="106"/>
      <c r="X15" s="105"/>
      <c r="Z15" s="106"/>
      <c r="AA15" s="105"/>
      <c r="AC15" s="106"/>
      <c r="AD15" s="105"/>
      <c r="AF15" s="106"/>
      <c r="AG15" s="105"/>
      <c r="AI15" s="106"/>
      <c r="AJ15" s="105"/>
      <c r="AL15" s="106"/>
      <c r="AM15" s="105"/>
      <c r="AO15" s="106"/>
      <c r="AP15" s="105"/>
      <c r="AR15" s="106"/>
      <c r="AS15" s="105"/>
      <c r="AU15" s="106"/>
      <c r="AV15" s="105"/>
      <c r="AX15" s="106"/>
      <c r="AY15" s="105"/>
      <c r="BA15" s="106"/>
      <c r="BB15" s="105"/>
      <c r="BD15" s="106"/>
      <c r="BE15" s="105"/>
      <c r="BG15" s="106"/>
      <c r="BH15" s="105"/>
      <c r="BJ15" s="106"/>
      <c r="BK15" s="105"/>
      <c r="BM15" s="106"/>
      <c r="BN15" s="105"/>
      <c r="BP15" s="106"/>
      <c r="BQ15" s="105"/>
      <c r="BS15" s="106"/>
      <c r="BT15" s="105"/>
      <c r="BV15" s="106"/>
      <c r="BW15" s="105"/>
      <c r="BY15" s="107"/>
      <c r="BZ15" s="105"/>
      <c r="CB15" s="106"/>
    </row>
    <row r="16" spans="1:80" s="90" customFormat="1" ht="20.25" customHeight="1">
      <c r="A16" s="108">
        <v>1</v>
      </c>
      <c r="B16" s="183" t="s">
        <v>93</v>
      </c>
      <c r="C16" s="109">
        <v>301</v>
      </c>
      <c r="D16" s="110">
        <v>3</v>
      </c>
      <c r="E16" s="111">
        <f>VLOOKUP(D16,'Formulas L'!$A$5:$V$43,G16+2,FALSE)</f>
        <v>3.1023622047244093</v>
      </c>
      <c r="F16" s="186">
        <v>1</v>
      </c>
      <c r="G16" s="186">
        <v>10</v>
      </c>
      <c r="H16" s="186">
        <f>17*4</f>
        <v>68</v>
      </c>
      <c r="I16" s="112">
        <f>VLOOKUP(D16,'Formulas L'!$A$3:$Y$39,23,FALSE)</f>
        <v>0.51</v>
      </c>
      <c r="J16" s="112">
        <f>VLOOKUP(D16,'Formulas L'!$A$3:$Y$40,24,FALSE)</f>
        <v>0.49</v>
      </c>
      <c r="K16" s="112">
        <f>VLOOKUP(D16,'Formulas L'!$A$3:$Y$40,25,FALSE)</f>
        <v>0</v>
      </c>
      <c r="L16" s="113">
        <f aca="true" t="shared" si="0" ref="L16:L44">IF(ISERROR(I16*R16),0,(I16*R16))</f>
        <v>2.9886089238845144</v>
      </c>
      <c r="M16" s="187" t="s">
        <v>91</v>
      </c>
      <c r="N16" s="113">
        <f aca="true" t="shared" si="1" ref="N16:N44">IF(ISERROR(J16*R16),0,(J16*R16))</f>
        <v>2.871408573928259</v>
      </c>
      <c r="O16" s="187" t="s">
        <v>91</v>
      </c>
      <c r="P16" s="113">
        <f aca="true" t="shared" si="2" ref="P16:P44">IF(ISERROR(K16*R16),0,(K16*R16))</f>
        <v>0</v>
      </c>
      <c r="Q16" s="187"/>
      <c r="R16" s="114">
        <f aca="true" t="shared" si="3" ref="R16:R45">IF(ISERROR(((H16/36)*E16)*F16),0,((H16/36)*E16)*F16)</f>
        <v>5.860017497812773</v>
      </c>
      <c r="S16" s="48"/>
      <c r="T16" s="93"/>
      <c r="U16" s="115">
        <f aca="true" t="shared" si="4" ref="U16:U44">IF($M16=$B$56,$L16,0)</f>
        <v>2.9886089238845144</v>
      </c>
      <c r="V16" s="116">
        <f aca="true" t="shared" si="5" ref="V16:V44">IF($O16=$B$56,$N16,0)</f>
        <v>2.871408573928259</v>
      </c>
      <c r="W16" s="117">
        <f aca="true" t="shared" si="6" ref="W16:W44">IF($Q16=$B$56,$P16,0)</f>
        <v>0</v>
      </c>
      <c r="X16" s="115">
        <f aca="true" t="shared" si="7" ref="X16:X44">IF($M16=$B$57,$L16,0)</f>
        <v>0</v>
      </c>
      <c r="Y16" s="116">
        <f aca="true" t="shared" si="8" ref="Y16:Y44">IF($O16=$B$57,$N16,0)</f>
        <v>0</v>
      </c>
      <c r="Z16" s="117">
        <f aca="true" t="shared" si="9" ref="Z16:Z44">IF($Q16=$B$57,$P16,0)</f>
        <v>0</v>
      </c>
      <c r="AA16" s="115">
        <f aca="true" t="shared" si="10" ref="AA16:AA44">IF($M16=$B$58,$L16,0)</f>
        <v>0</v>
      </c>
      <c r="AB16" s="116">
        <f aca="true" t="shared" si="11" ref="AB16:AB44">IF($O16=$B$58,$N16,0)</f>
        <v>0</v>
      </c>
      <c r="AC16" s="117">
        <f aca="true" t="shared" si="12" ref="AC16:AC44">IF($Q16=$B$58,$P16,0)</f>
        <v>0</v>
      </c>
      <c r="AD16" s="115">
        <f aca="true" t="shared" si="13" ref="AD16:AD44">IF($M16=$B$59,$L16,0)</f>
        <v>0</v>
      </c>
      <c r="AE16" s="116">
        <f aca="true" t="shared" si="14" ref="AE16:AE44">IF($O16=$B$59,$N16,0)</f>
        <v>0</v>
      </c>
      <c r="AF16" s="117">
        <f aca="true" t="shared" si="15" ref="AF16:AF44">IF($Q16=$B$59,$P16,0)</f>
        <v>0</v>
      </c>
      <c r="AG16" s="115">
        <f aca="true" t="shared" si="16" ref="AG16:AG45">IF($M16=$B$60,$L16,0)</f>
        <v>0</v>
      </c>
      <c r="AH16" s="116">
        <f aca="true" t="shared" si="17" ref="AH16:AH45">IF($O16=$B$60,$N16,0)</f>
        <v>0</v>
      </c>
      <c r="AI16" s="117">
        <f aca="true" t="shared" si="18" ref="AI16:AI45">IF($Q16=$B$60,$P16,0)</f>
        <v>0</v>
      </c>
      <c r="AJ16" s="115">
        <f aca="true" t="shared" si="19" ref="AJ16:AJ44">IF($M16=$B$61,$L16,0)</f>
        <v>0</v>
      </c>
      <c r="AK16" s="116">
        <f aca="true" t="shared" si="20" ref="AK16:AK44">IF($O16=$B$61,$N16,0)</f>
        <v>0</v>
      </c>
      <c r="AL16" s="117">
        <f aca="true" t="shared" si="21" ref="AL16:AL44">IF($Q16=$B$61,$P16,0)</f>
        <v>0</v>
      </c>
      <c r="AM16" s="115">
        <f aca="true" t="shared" si="22" ref="AM16:AM44">IF($M16=$B$62,$L16,0)</f>
        <v>0</v>
      </c>
      <c r="AN16" s="116">
        <f aca="true" t="shared" si="23" ref="AN16:AN44">IF($O16=$B$62,$N16,0)</f>
        <v>0</v>
      </c>
      <c r="AO16" s="117">
        <f aca="true" t="shared" si="24" ref="AO16:AO44">IF($Q16=$B$62,$P16,0)</f>
        <v>0</v>
      </c>
      <c r="AP16" s="115">
        <f aca="true" t="shared" si="25" ref="AP16:AP44">IF($M16=$B$63,$L16,0)</f>
        <v>0</v>
      </c>
      <c r="AQ16" s="116">
        <f aca="true" t="shared" si="26" ref="AQ16:AQ44">IF($O16=$B$63,$N16,0)</f>
        <v>0</v>
      </c>
      <c r="AR16" s="117">
        <f aca="true" t="shared" si="27" ref="AR16:AR44">IF($Q16=$B$63,$P16,0)</f>
        <v>0</v>
      </c>
      <c r="AS16" s="115">
        <f aca="true" t="shared" si="28" ref="AS16:AS44">IF($M16=$B$64,$L16,0)</f>
        <v>0</v>
      </c>
      <c r="AT16" s="116">
        <f aca="true" t="shared" si="29" ref="AT16:AT44">IF($O16=$B$64,$N16,0)</f>
        <v>0</v>
      </c>
      <c r="AU16" s="117">
        <f aca="true" t="shared" si="30" ref="AU16:AU44">IF($Q16=$B$64,$P16,0)</f>
        <v>0</v>
      </c>
      <c r="AV16" s="115">
        <f aca="true" t="shared" si="31" ref="AV16:AV44">IF($M16=$B$65,$L16,0)</f>
        <v>0</v>
      </c>
      <c r="AW16" s="116">
        <f aca="true" t="shared" si="32" ref="AW16:AW44">IF($O16=$B$65,$N16,0)</f>
        <v>0</v>
      </c>
      <c r="AX16" s="117">
        <f aca="true" t="shared" si="33" ref="AX16:AX44">IF($Q16=$B$65,$P16,0)</f>
        <v>0</v>
      </c>
      <c r="AY16" s="115">
        <f aca="true" t="shared" si="34" ref="AY16:AY44">IF($M16=$B$66,$L16,0)</f>
        <v>0</v>
      </c>
      <c r="AZ16" s="116">
        <f aca="true" t="shared" si="35" ref="AZ16:AZ44">IF($O16=$B$66,$N16,0)</f>
        <v>0</v>
      </c>
      <c r="BA16" s="117">
        <f aca="true" t="shared" si="36" ref="BA16:BA44">IF($Q16=$B$66,$P16,0)</f>
        <v>0</v>
      </c>
      <c r="BB16" s="115">
        <f aca="true" t="shared" si="37" ref="BB16:BB45">IF($M16=$B$67,$L16,0)</f>
        <v>0</v>
      </c>
      <c r="BC16" s="116">
        <f aca="true" t="shared" si="38" ref="BC16:BC45">IF($O16=$B$67,$N16,0)</f>
        <v>0</v>
      </c>
      <c r="BD16" s="117">
        <f aca="true" t="shared" si="39" ref="BD16:BD45">IF($Q16=$B$67,$P16,0)</f>
        <v>0</v>
      </c>
      <c r="BE16" s="115">
        <f aca="true" t="shared" si="40" ref="BE16:BE44">IF($M16=$B$68,$L16,0)</f>
        <v>0</v>
      </c>
      <c r="BF16" s="116">
        <f aca="true" t="shared" si="41" ref="BF16:BF44">IF($O16=$B$68,$N16,0)</f>
        <v>0</v>
      </c>
      <c r="BG16" s="117">
        <f aca="true" t="shared" si="42" ref="BG16:BG44">IF($Q16=$B$68,$P16,0)</f>
        <v>0</v>
      </c>
      <c r="BH16" s="115">
        <f aca="true" t="shared" si="43" ref="BH16:BH44">IF($M16=$B$69,$L16,0)</f>
        <v>0</v>
      </c>
      <c r="BI16" s="116">
        <f aca="true" t="shared" si="44" ref="BI16:BI44">IF($O16=$B$69,$N16,0)</f>
        <v>0</v>
      </c>
      <c r="BJ16" s="117">
        <f aca="true" t="shared" si="45" ref="BJ16:BJ44">IF($Q16=$B$69,$P16,0)</f>
        <v>0</v>
      </c>
      <c r="BK16" s="115">
        <f aca="true" t="shared" si="46" ref="BK16:BK44">IF($M16=$B$70,$L16,0)</f>
        <v>0</v>
      </c>
      <c r="BL16" s="116">
        <f aca="true" t="shared" si="47" ref="BL16:BL44">IF($O16=$B$70,$N16,0)</f>
        <v>0</v>
      </c>
      <c r="BM16" s="117">
        <f aca="true" t="shared" si="48" ref="BM16:BM44">IF($Q16=$B$70,$P16,0)</f>
        <v>0</v>
      </c>
      <c r="BN16" s="115">
        <f aca="true" t="shared" si="49" ref="BN16:BN44">IF($M16=$B$71,$L16,0)</f>
        <v>0</v>
      </c>
      <c r="BO16" s="116">
        <f aca="true" t="shared" si="50" ref="BO16:BO44">IF($O16=$B$71,$N16,0)</f>
        <v>0</v>
      </c>
      <c r="BP16" s="117">
        <f aca="true" t="shared" si="51" ref="BP16:BP44">IF($Q16=$B$71,$P16,0)</f>
        <v>0</v>
      </c>
      <c r="BQ16" s="115">
        <f aca="true" t="shared" si="52" ref="BQ16:BQ44">IF($M16=$B$72,$L16,0)</f>
        <v>0</v>
      </c>
      <c r="BR16" s="116">
        <f aca="true" t="shared" si="53" ref="BR16:BR44">IF($O16=$B$72,$N16,0)</f>
        <v>0</v>
      </c>
      <c r="BS16" s="117">
        <f aca="true" t="shared" si="54" ref="BS16:BS44">IF($Q16=$B$72,$P16,0)</f>
        <v>0</v>
      </c>
      <c r="BT16" s="115">
        <f aca="true" t="shared" si="55" ref="BT16:BT44">IF($M16=$B$73,$L16,0)</f>
        <v>0</v>
      </c>
      <c r="BU16" s="116">
        <f aca="true" t="shared" si="56" ref="BU16:BU44">IF($O16=$B$73,$N16,0)</f>
        <v>0</v>
      </c>
      <c r="BV16" s="117">
        <f aca="true" t="shared" si="57" ref="BV16:BV44">IF($Q16=$B$73,$P16,0)</f>
        <v>0</v>
      </c>
      <c r="BW16" s="115">
        <f aca="true" t="shared" si="58" ref="BW16:BW44">IF($M16=$B$74,$L16,0)</f>
        <v>0</v>
      </c>
      <c r="BX16" s="116">
        <f aca="true" t="shared" si="59" ref="BX16:BX44">IF($O16=$B$74,$N16,0)</f>
        <v>0</v>
      </c>
      <c r="BY16" s="118">
        <f aca="true" t="shared" si="60" ref="BY16:BY44">IF($Q16=$B$74,$P16,0)</f>
        <v>0</v>
      </c>
      <c r="BZ16" s="115">
        <f aca="true" t="shared" si="61" ref="BZ16:BZ44">IF($M16=$B$75,$L16,0)</f>
        <v>0</v>
      </c>
      <c r="CA16" s="116">
        <f aca="true" t="shared" si="62" ref="CA16:CA44">IF($O16=$B$75,$N16,0)</f>
        <v>0</v>
      </c>
      <c r="CB16" s="117">
        <f aca="true" t="shared" si="63" ref="CB16:CB44">IF($Q16=$B$75,$P16,0)</f>
        <v>0</v>
      </c>
    </row>
    <row r="17" spans="1:80" s="90" customFormat="1" ht="19.5" customHeight="1">
      <c r="A17" s="108">
        <v>2</v>
      </c>
      <c r="B17" s="183" t="s">
        <v>94</v>
      </c>
      <c r="C17" s="109"/>
      <c r="D17" s="110">
        <v>16</v>
      </c>
      <c r="E17" s="111">
        <f>VLOOKUP(D17,'Formulas L'!$A$5:$V$43,G17+2,FALSE)</f>
        <v>12.322834645669293</v>
      </c>
      <c r="F17" s="186">
        <v>1</v>
      </c>
      <c r="G17" s="186">
        <v>6</v>
      </c>
      <c r="H17" s="186">
        <f>55+55+76+76</f>
        <v>262</v>
      </c>
      <c r="I17" s="112">
        <f>VLOOKUP(D17,'Formulas L'!$A$3:$Y$39,23,FALSE)</f>
        <v>0.25</v>
      </c>
      <c r="J17" s="112">
        <f>VLOOKUP(D17,'Formulas L'!$A$3:$Y$40,24,FALSE)</f>
        <v>0</v>
      </c>
      <c r="K17" s="112">
        <f>VLOOKUP(D17,'Formulas L'!$A$3:$Y$40,25,FALSE)</f>
        <v>0.75</v>
      </c>
      <c r="L17" s="113">
        <f t="shared" si="0"/>
        <v>22.420713035870516</v>
      </c>
      <c r="M17" s="187" t="s">
        <v>91</v>
      </c>
      <c r="N17" s="113">
        <f t="shared" si="1"/>
        <v>0</v>
      </c>
      <c r="O17" s="187"/>
      <c r="P17" s="113">
        <f t="shared" si="2"/>
        <v>67.26213910761155</v>
      </c>
      <c r="Q17" s="187" t="s">
        <v>91</v>
      </c>
      <c r="R17" s="114">
        <f t="shared" si="3"/>
        <v>89.68285214348207</v>
      </c>
      <c r="S17" s="48"/>
      <c r="T17" s="93"/>
      <c r="U17" s="115">
        <f t="shared" si="4"/>
        <v>22.420713035870516</v>
      </c>
      <c r="V17" s="116">
        <f t="shared" si="5"/>
        <v>0</v>
      </c>
      <c r="W17" s="117">
        <f t="shared" si="6"/>
        <v>67.26213910761155</v>
      </c>
      <c r="X17" s="115">
        <f t="shared" si="7"/>
        <v>0</v>
      </c>
      <c r="Y17" s="116">
        <f t="shared" si="8"/>
        <v>0</v>
      </c>
      <c r="Z17" s="117">
        <f t="shared" si="9"/>
        <v>0</v>
      </c>
      <c r="AA17" s="115">
        <f t="shared" si="10"/>
        <v>0</v>
      </c>
      <c r="AB17" s="116">
        <f t="shared" si="11"/>
        <v>0</v>
      </c>
      <c r="AC17" s="117">
        <f t="shared" si="12"/>
        <v>0</v>
      </c>
      <c r="AD17" s="115">
        <f t="shared" si="13"/>
        <v>0</v>
      </c>
      <c r="AE17" s="116">
        <f t="shared" si="14"/>
        <v>0</v>
      </c>
      <c r="AF17" s="117">
        <f t="shared" si="15"/>
        <v>0</v>
      </c>
      <c r="AG17" s="115">
        <f t="shared" si="16"/>
        <v>0</v>
      </c>
      <c r="AH17" s="116">
        <f t="shared" si="17"/>
        <v>0</v>
      </c>
      <c r="AI17" s="117">
        <f t="shared" si="18"/>
        <v>0</v>
      </c>
      <c r="AJ17" s="115">
        <f t="shared" si="19"/>
        <v>0</v>
      </c>
      <c r="AK17" s="116">
        <f t="shared" si="20"/>
        <v>0</v>
      </c>
      <c r="AL17" s="117">
        <f t="shared" si="21"/>
        <v>0</v>
      </c>
      <c r="AM17" s="115">
        <f t="shared" si="22"/>
        <v>0</v>
      </c>
      <c r="AN17" s="116">
        <f t="shared" si="23"/>
        <v>0</v>
      </c>
      <c r="AO17" s="117">
        <f t="shared" si="24"/>
        <v>0</v>
      </c>
      <c r="AP17" s="115">
        <f t="shared" si="25"/>
        <v>0</v>
      </c>
      <c r="AQ17" s="116">
        <f t="shared" si="26"/>
        <v>0</v>
      </c>
      <c r="AR17" s="117">
        <f t="shared" si="27"/>
        <v>0</v>
      </c>
      <c r="AS17" s="115">
        <f t="shared" si="28"/>
        <v>0</v>
      </c>
      <c r="AT17" s="116">
        <f t="shared" si="29"/>
        <v>0</v>
      </c>
      <c r="AU17" s="117">
        <f t="shared" si="30"/>
        <v>0</v>
      </c>
      <c r="AV17" s="115">
        <f t="shared" si="31"/>
        <v>0</v>
      </c>
      <c r="AW17" s="116">
        <f t="shared" si="32"/>
        <v>0</v>
      </c>
      <c r="AX17" s="117">
        <f t="shared" si="33"/>
        <v>0</v>
      </c>
      <c r="AY17" s="115">
        <f t="shared" si="34"/>
        <v>0</v>
      </c>
      <c r="AZ17" s="116">
        <f t="shared" si="35"/>
        <v>0</v>
      </c>
      <c r="BA17" s="117">
        <f t="shared" si="36"/>
        <v>0</v>
      </c>
      <c r="BB17" s="115">
        <f t="shared" si="37"/>
        <v>0</v>
      </c>
      <c r="BC17" s="116">
        <f t="shared" si="38"/>
        <v>0</v>
      </c>
      <c r="BD17" s="117">
        <f t="shared" si="39"/>
        <v>0</v>
      </c>
      <c r="BE17" s="115">
        <f t="shared" si="40"/>
        <v>0</v>
      </c>
      <c r="BF17" s="116">
        <f t="shared" si="41"/>
        <v>0</v>
      </c>
      <c r="BG17" s="117">
        <f t="shared" si="42"/>
        <v>0</v>
      </c>
      <c r="BH17" s="115">
        <f t="shared" si="43"/>
        <v>0</v>
      </c>
      <c r="BI17" s="116">
        <f t="shared" si="44"/>
        <v>0</v>
      </c>
      <c r="BJ17" s="117">
        <f t="shared" si="45"/>
        <v>0</v>
      </c>
      <c r="BK17" s="115">
        <f t="shared" si="46"/>
        <v>0</v>
      </c>
      <c r="BL17" s="116">
        <f t="shared" si="47"/>
        <v>0</v>
      </c>
      <c r="BM17" s="117">
        <f t="shared" si="48"/>
        <v>0</v>
      </c>
      <c r="BN17" s="115">
        <f t="shared" si="49"/>
        <v>0</v>
      </c>
      <c r="BO17" s="116">
        <f t="shared" si="50"/>
        <v>0</v>
      </c>
      <c r="BP17" s="117">
        <f t="shared" si="51"/>
        <v>0</v>
      </c>
      <c r="BQ17" s="115">
        <f t="shared" si="52"/>
        <v>0</v>
      </c>
      <c r="BR17" s="116">
        <f t="shared" si="53"/>
        <v>0</v>
      </c>
      <c r="BS17" s="117">
        <f t="shared" si="54"/>
        <v>0</v>
      </c>
      <c r="BT17" s="115">
        <f t="shared" si="55"/>
        <v>0</v>
      </c>
      <c r="BU17" s="116">
        <f t="shared" si="56"/>
        <v>0</v>
      </c>
      <c r="BV17" s="117">
        <f t="shared" si="57"/>
        <v>0</v>
      </c>
      <c r="BW17" s="115">
        <f t="shared" si="58"/>
        <v>0</v>
      </c>
      <c r="BX17" s="116">
        <f t="shared" si="59"/>
        <v>0</v>
      </c>
      <c r="BY17" s="118">
        <f t="shared" si="60"/>
        <v>0</v>
      </c>
      <c r="BZ17" s="115">
        <f t="shared" si="61"/>
        <v>0</v>
      </c>
      <c r="CA17" s="116">
        <f t="shared" si="62"/>
        <v>0</v>
      </c>
      <c r="CB17" s="117">
        <f t="shared" si="63"/>
        <v>0</v>
      </c>
    </row>
    <row r="18" spans="1:80" s="90" customFormat="1" ht="19.5" customHeight="1">
      <c r="A18" s="108">
        <v>4</v>
      </c>
      <c r="B18" s="183" t="s">
        <v>92</v>
      </c>
      <c r="C18" s="109"/>
      <c r="D18" s="109">
        <v>3</v>
      </c>
      <c r="E18" s="111">
        <f>VLOOKUP(D18,'Formulas L'!$A$5:$V$43,G18+2,FALSE)</f>
        <v>3.1023622047244093</v>
      </c>
      <c r="F18" s="186">
        <v>1</v>
      </c>
      <c r="G18" s="186">
        <v>10</v>
      </c>
      <c r="H18" s="186">
        <f>54+54+75+75</f>
        <v>258</v>
      </c>
      <c r="I18" s="112">
        <f>VLOOKUP(D18,'Formulas L'!$A$3:$Y$39,23,FALSE)</f>
        <v>0.51</v>
      </c>
      <c r="J18" s="112">
        <f>VLOOKUP(D18,'Formulas L'!$A$3:$Y$40,24,FALSE)</f>
        <v>0.49</v>
      </c>
      <c r="K18" s="112">
        <f>VLOOKUP(D18,'Formulas L'!$A$3:$Y$40,25,FALSE)</f>
        <v>0</v>
      </c>
      <c r="L18" s="113">
        <f t="shared" si="0"/>
        <v>11.339133858267717</v>
      </c>
      <c r="M18" s="187" t="s">
        <v>91</v>
      </c>
      <c r="N18" s="113">
        <f t="shared" si="1"/>
        <v>10.894461942257218</v>
      </c>
      <c r="O18" s="187" t="s">
        <v>91</v>
      </c>
      <c r="P18" s="113">
        <f t="shared" si="2"/>
        <v>0</v>
      </c>
      <c r="Q18" s="188"/>
      <c r="R18" s="114">
        <f t="shared" si="3"/>
        <v>22.233595800524935</v>
      </c>
      <c r="S18" s="48"/>
      <c r="T18" s="93"/>
      <c r="U18" s="115">
        <f t="shared" si="4"/>
        <v>11.339133858267717</v>
      </c>
      <c r="V18" s="116">
        <f t="shared" si="5"/>
        <v>10.894461942257218</v>
      </c>
      <c r="W18" s="117">
        <f t="shared" si="6"/>
        <v>0</v>
      </c>
      <c r="X18" s="115">
        <f t="shared" si="7"/>
        <v>0</v>
      </c>
      <c r="Y18" s="116">
        <f t="shared" si="8"/>
        <v>0</v>
      </c>
      <c r="Z18" s="117">
        <f t="shared" si="9"/>
        <v>0</v>
      </c>
      <c r="AA18" s="115">
        <f t="shared" si="10"/>
        <v>0</v>
      </c>
      <c r="AB18" s="116">
        <f t="shared" si="11"/>
        <v>0</v>
      </c>
      <c r="AC18" s="117">
        <f t="shared" si="12"/>
        <v>0</v>
      </c>
      <c r="AD18" s="115">
        <f t="shared" si="13"/>
        <v>0</v>
      </c>
      <c r="AE18" s="116">
        <f t="shared" si="14"/>
        <v>0</v>
      </c>
      <c r="AF18" s="117">
        <f t="shared" si="15"/>
        <v>0</v>
      </c>
      <c r="AG18" s="115">
        <f t="shared" si="16"/>
        <v>0</v>
      </c>
      <c r="AH18" s="116">
        <f t="shared" si="17"/>
        <v>0</v>
      </c>
      <c r="AI18" s="117">
        <f t="shared" si="18"/>
        <v>0</v>
      </c>
      <c r="AJ18" s="115">
        <f t="shared" si="19"/>
        <v>0</v>
      </c>
      <c r="AK18" s="116">
        <f t="shared" si="20"/>
        <v>0</v>
      </c>
      <c r="AL18" s="117">
        <f t="shared" si="21"/>
        <v>0</v>
      </c>
      <c r="AM18" s="115">
        <f t="shared" si="22"/>
        <v>0</v>
      </c>
      <c r="AN18" s="116">
        <f t="shared" si="23"/>
        <v>0</v>
      </c>
      <c r="AO18" s="117">
        <f t="shared" si="24"/>
        <v>0</v>
      </c>
      <c r="AP18" s="115">
        <f t="shared" si="25"/>
        <v>0</v>
      </c>
      <c r="AQ18" s="116">
        <f t="shared" si="26"/>
        <v>0</v>
      </c>
      <c r="AR18" s="117">
        <f t="shared" si="27"/>
        <v>0</v>
      </c>
      <c r="AS18" s="115">
        <f t="shared" si="28"/>
        <v>0</v>
      </c>
      <c r="AT18" s="116">
        <f t="shared" si="29"/>
        <v>0</v>
      </c>
      <c r="AU18" s="117">
        <f t="shared" si="30"/>
        <v>0</v>
      </c>
      <c r="AV18" s="115">
        <f t="shared" si="31"/>
        <v>0</v>
      </c>
      <c r="AW18" s="116">
        <f t="shared" si="32"/>
        <v>0</v>
      </c>
      <c r="AX18" s="117">
        <f t="shared" si="33"/>
        <v>0</v>
      </c>
      <c r="AY18" s="115">
        <f t="shared" si="34"/>
        <v>0</v>
      </c>
      <c r="AZ18" s="116">
        <f t="shared" si="35"/>
        <v>0</v>
      </c>
      <c r="BA18" s="117">
        <f t="shared" si="36"/>
        <v>0</v>
      </c>
      <c r="BB18" s="115">
        <f t="shared" si="37"/>
        <v>0</v>
      </c>
      <c r="BC18" s="116">
        <f t="shared" si="38"/>
        <v>0</v>
      </c>
      <c r="BD18" s="117">
        <f t="shared" si="39"/>
        <v>0</v>
      </c>
      <c r="BE18" s="115">
        <f t="shared" si="40"/>
        <v>0</v>
      </c>
      <c r="BF18" s="116">
        <f t="shared" si="41"/>
        <v>0</v>
      </c>
      <c r="BG18" s="117">
        <f t="shared" si="42"/>
        <v>0</v>
      </c>
      <c r="BH18" s="115">
        <f t="shared" si="43"/>
        <v>0</v>
      </c>
      <c r="BI18" s="116">
        <f t="shared" si="44"/>
        <v>0</v>
      </c>
      <c r="BJ18" s="117">
        <f t="shared" si="45"/>
        <v>0</v>
      </c>
      <c r="BK18" s="115">
        <f t="shared" si="46"/>
        <v>0</v>
      </c>
      <c r="BL18" s="116">
        <f t="shared" si="47"/>
        <v>0</v>
      </c>
      <c r="BM18" s="117">
        <f t="shared" si="48"/>
        <v>0</v>
      </c>
      <c r="BN18" s="115">
        <f t="shared" si="49"/>
        <v>0</v>
      </c>
      <c r="BO18" s="116">
        <f t="shared" si="50"/>
        <v>0</v>
      </c>
      <c r="BP18" s="117">
        <f t="shared" si="51"/>
        <v>0</v>
      </c>
      <c r="BQ18" s="115">
        <f t="shared" si="52"/>
        <v>0</v>
      </c>
      <c r="BR18" s="116">
        <f t="shared" si="53"/>
        <v>0</v>
      </c>
      <c r="BS18" s="117">
        <f t="shared" si="54"/>
        <v>0</v>
      </c>
      <c r="BT18" s="115">
        <f t="shared" si="55"/>
        <v>0</v>
      </c>
      <c r="BU18" s="116">
        <f t="shared" si="56"/>
        <v>0</v>
      </c>
      <c r="BV18" s="117">
        <f t="shared" si="57"/>
        <v>0</v>
      </c>
      <c r="BW18" s="115">
        <f t="shared" si="58"/>
        <v>0</v>
      </c>
      <c r="BX18" s="116">
        <f t="shared" si="59"/>
        <v>0</v>
      </c>
      <c r="BY18" s="118">
        <f t="shared" si="60"/>
        <v>0</v>
      </c>
      <c r="BZ18" s="115">
        <f t="shared" si="61"/>
        <v>0</v>
      </c>
      <c r="CA18" s="116">
        <f t="shared" si="62"/>
        <v>0</v>
      </c>
      <c r="CB18" s="117">
        <f t="shared" si="63"/>
        <v>0</v>
      </c>
    </row>
    <row r="19" spans="1:80" s="90" customFormat="1" ht="19.5" customHeight="1" hidden="1">
      <c r="A19" s="108">
        <v>5</v>
      </c>
      <c r="B19" s="183"/>
      <c r="C19" s="109"/>
      <c r="D19" s="109">
        <v>1</v>
      </c>
      <c r="E19" s="111" t="e">
        <f>VLOOKUP(D19,'Formulas L'!$A$5:$V$43,G19+2,FALSE)</f>
        <v>#N/A</v>
      </c>
      <c r="F19" s="186"/>
      <c r="G19" s="186"/>
      <c r="H19" s="186"/>
      <c r="I19" s="112" t="str">
        <f>VLOOKUP(D19,'Formulas L'!$A$3:$Y$39,23,FALSE)</f>
        <v>NDL</v>
      </c>
      <c r="J19" s="112" t="str">
        <f>VLOOKUP(D19,'Formulas L'!$A$3:$Y$40,24,FALSE)</f>
        <v>BN</v>
      </c>
      <c r="K19" s="112" t="str">
        <f>VLOOKUP(D19,'Formulas L'!$A$3:$Y$40,25,FALSE)</f>
        <v>LP</v>
      </c>
      <c r="L19" s="113">
        <f t="shared" si="0"/>
        <v>0</v>
      </c>
      <c r="M19" s="187"/>
      <c r="N19" s="113">
        <f t="shared" si="1"/>
        <v>0</v>
      </c>
      <c r="O19" s="187"/>
      <c r="P19" s="113">
        <f t="shared" si="2"/>
        <v>0</v>
      </c>
      <c r="Q19" s="188"/>
      <c r="R19" s="114">
        <f t="shared" si="3"/>
        <v>0</v>
      </c>
      <c r="S19" s="48"/>
      <c r="T19" s="93"/>
      <c r="U19" s="115">
        <f t="shared" si="4"/>
        <v>0</v>
      </c>
      <c r="V19" s="116">
        <f t="shared" si="5"/>
        <v>0</v>
      </c>
      <c r="W19" s="117">
        <f t="shared" si="6"/>
        <v>0</v>
      </c>
      <c r="X19" s="115">
        <f t="shared" si="7"/>
        <v>0</v>
      </c>
      <c r="Y19" s="116">
        <f t="shared" si="8"/>
        <v>0</v>
      </c>
      <c r="Z19" s="117">
        <f t="shared" si="9"/>
        <v>0</v>
      </c>
      <c r="AA19" s="115">
        <f t="shared" si="10"/>
        <v>0</v>
      </c>
      <c r="AB19" s="116">
        <f t="shared" si="11"/>
        <v>0</v>
      </c>
      <c r="AC19" s="117">
        <f t="shared" si="12"/>
        <v>0</v>
      </c>
      <c r="AD19" s="115">
        <f t="shared" si="13"/>
        <v>0</v>
      </c>
      <c r="AE19" s="116">
        <f t="shared" si="14"/>
        <v>0</v>
      </c>
      <c r="AF19" s="117">
        <f t="shared" si="15"/>
        <v>0</v>
      </c>
      <c r="AG19" s="115">
        <f t="shared" si="16"/>
        <v>0</v>
      </c>
      <c r="AH19" s="116">
        <f t="shared" si="17"/>
        <v>0</v>
      </c>
      <c r="AI19" s="117">
        <f t="shared" si="18"/>
        <v>0</v>
      </c>
      <c r="AJ19" s="115">
        <f t="shared" si="19"/>
        <v>0</v>
      </c>
      <c r="AK19" s="116">
        <f t="shared" si="20"/>
        <v>0</v>
      </c>
      <c r="AL19" s="117">
        <f t="shared" si="21"/>
        <v>0</v>
      </c>
      <c r="AM19" s="115">
        <f t="shared" si="22"/>
        <v>0</v>
      </c>
      <c r="AN19" s="116">
        <f t="shared" si="23"/>
        <v>0</v>
      </c>
      <c r="AO19" s="117">
        <f t="shared" si="24"/>
        <v>0</v>
      </c>
      <c r="AP19" s="115">
        <f t="shared" si="25"/>
        <v>0</v>
      </c>
      <c r="AQ19" s="116">
        <f t="shared" si="26"/>
        <v>0</v>
      </c>
      <c r="AR19" s="117">
        <f t="shared" si="27"/>
        <v>0</v>
      </c>
      <c r="AS19" s="115">
        <f t="shared" si="28"/>
        <v>0</v>
      </c>
      <c r="AT19" s="116">
        <f t="shared" si="29"/>
        <v>0</v>
      </c>
      <c r="AU19" s="117">
        <f t="shared" si="30"/>
        <v>0</v>
      </c>
      <c r="AV19" s="115">
        <f t="shared" si="31"/>
        <v>0</v>
      </c>
      <c r="AW19" s="116">
        <f t="shared" si="32"/>
        <v>0</v>
      </c>
      <c r="AX19" s="117">
        <f t="shared" si="33"/>
        <v>0</v>
      </c>
      <c r="AY19" s="115">
        <f t="shared" si="34"/>
        <v>0</v>
      </c>
      <c r="AZ19" s="116">
        <f t="shared" si="35"/>
        <v>0</v>
      </c>
      <c r="BA19" s="117">
        <f t="shared" si="36"/>
        <v>0</v>
      </c>
      <c r="BB19" s="115">
        <f t="shared" si="37"/>
        <v>0</v>
      </c>
      <c r="BC19" s="116">
        <f t="shared" si="38"/>
        <v>0</v>
      </c>
      <c r="BD19" s="117">
        <f t="shared" si="39"/>
        <v>0</v>
      </c>
      <c r="BE19" s="115">
        <f t="shared" si="40"/>
        <v>0</v>
      </c>
      <c r="BF19" s="116">
        <f t="shared" si="41"/>
        <v>0</v>
      </c>
      <c r="BG19" s="117">
        <f t="shared" si="42"/>
        <v>0</v>
      </c>
      <c r="BH19" s="115">
        <f t="shared" si="43"/>
        <v>0</v>
      </c>
      <c r="BI19" s="116">
        <f t="shared" si="44"/>
        <v>0</v>
      </c>
      <c r="BJ19" s="117">
        <f t="shared" si="45"/>
        <v>0</v>
      </c>
      <c r="BK19" s="115">
        <f t="shared" si="46"/>
        <v>0</v>
      </c>
      <c r="BL19" s="116">
        <f t="shared" si="47"/>
        <v>0</v>
      </c>
      <c r="BM19" s="117">
        <f t="shared" si="48"/>
        <v>0</v>
      </c>
      <c r="BN19" s="115">
        <f t="shared" si="49"/>
        <v>0</v>
      </c>
      <c r="BO19" s="116">
        <f t="shared" si="50"/>
        <v>0</v>
      </c>
      <c r="BP19" s="117">
        <f t="shared" si="51"/>
        <v>0</v>
      </c>
      <c r="BQ19" s="115">
        <f t="shared" si="52"/>
        <v>0</v>
      </c>
      <c r="BR19" s="116">
        <f t="shared" si="53"/>
        <v>0</v>
      </c>
      <c r="BS19" s="117">
        <f t="shared" si="54"/>
        <v>0</v>
      </c>
      <c r="BT19" s="115">
        <f t="shared" si="55"/>
        <v>0</v>
      </c>
      <c r="BU19" s="116">
        <f t="shared" si="56"/>
        <v>0</v>
      </c>
      <c r="BV19" s="117">
        <f t="shared" si="57"/>
        <v>0</v>
      </c>
      <c r="BW19" s="115">
        <f t="shared" si="58"/>
        <v>0</v>
      </c>
      <c r="BX19" s="116">
        <f t="shared" si="59"/>
        <v>0</v>
      </c>
      <c r="BY19" s="118">
        <f t="shared" si="60"/>
        <v>0</v>
      </c>
      <c r="BZ19" s="115">
        <f t="shared" si="61"/>
        <v>0</v>
      </c>
      <c r="CA19" s="116">
        <f t="shared" si="62"/>
        <v>0</v>
      </c>
      <c r="CB19" s="117">
        <f t="shared" si="63"/>
        <v>0</v>
      </c>
    </row>
    <row r="20" spans="1:80" s="90" customFormat="1" ht="19.5" customHeight="1" hidden="1">
      <c r="A20" s="108">
        <v>6</v>
      </c>
      <c r="B20" s="183"/>
      <c r="C20" s="109"/>
      <c r="D20" s="109">
        <v>1</v>
      </c>
      <c r="E20" s="111" t="e">
        <f>VLOOKUP(D20,'Formulas L'!$A$5:$V$43,G20+2,FALSE)</f>
        <v>#N/A</v>
      </c>
      <c r="F20" s="186"/>
      <c r="G20" s="186"/>
      <c r="H20" s="186"/>
      <c r="I20" s="112" t="str">
        <f>VLOOKUP(D20,'Formulas L'!$A$3:$Y$39,23,FALSE)</f>
        <v>NDL</v>
      </c>
      <c r="J20" s="112" t="str">
        <f>VLOOKUP(D20,'Formulas L'!$A$3:$Y$40,24,FALSE)</f>
        <v>BN</v>
      </c>
      <c r="K20" s="112" t="str">
        <f>VLOOKUP(D20,'Formulas L'!$A$3:$Y$40,25,FALSE)</f>
        <v>LP</v>
      </c>
      <c r="L20" s="113">
        <f t="shared" si="0"/>
        <v>0</v>
      </c>
      <c r="M20" s="187"/>
      <c r="N20" s="113">
        <f t="shared" si="1"/>
        <v>0</v>
      </c>
      <c r="O20" s="187"/>
      <c r="P20" s="113">
        <f t="shared" si="2"/>
        <v>0</v>
      </c>
      <c r="Q20" s="188"/>
      <c r="R20" s="114">
        <f t="shared" si="3"/>
        <v>0</v>
      </c>
      <c r="S20" s="48"/>
      <c r="T20" s="93"/>
      <c r="U20" s="115">
        <f t="shared" si="4"/>
        <v>0</v>
      </c>
      <c r="V20" s="116">
        <f t="shared" si="5"/>
        <v>0</v>
      </c>
      <c r="W20" s="117">
        <f t="shared" si="6"/>
        <v>0</v>
      </c>
      <c r="X20" s="115">
        <f t="shared" si="7"/>
        <v>0</v>
      </c>
      <c r="Y20" s="116">
        <f t="shared" si="8"/>
        <v>0</v>
      </c>
      <c r="Z20" s="117">
        <f t="shared" si="9"/>
        <v>0</v>
      </c>
      <c r="AA20" s="115">
        <f t="shared" si="10"/>
        <v>0</v>
      </c>
      <c r="AB20" s="116">
        <f t="shared" si="11"/>
        <v>0</v>
      </c>
      <c r="AC20" s="117">
        <f t="shared" si="12"/>
        <v>0</v>
      </c>
      <c r="AD20" s="115">
        <f t="shared" si="13"/>
        <v>0</v>
      </c>
      <c r="AE20" s="116">
        <f t="shared" si="14"/>
        <v>0</v>
      </c>
      <c r="AF20" s="117">
        <f t="shared" si="15"/>
        <v>0</v>
      </c>
      <c r="AG20" s="115">
        <f t="shared" si="16"/>
        <v>0</v>
      </c>
      <c r="AH20" s="116">
        <f t="shared" si="17"/>
        <v>0</v>
      </c>
      <c r="AI20" s="117">
        <f t="shared" si="18"/>
        <v>0</v>
      </c>
      <c r="AJ20" s="115">
        <f t="shared" si="19"/>
        <v>0</v>
      </c>
      <c r="AK20" s="116">
        <f t="shared" si="20"/>
        <v>0</v>
      </c>
      <c r="AL20" s="117">
        <f t="shared" si="21"/>
        <v>0</v>
      </c>
      <c r="AM20" s="115">
        <f t="shared" si="22"/>
        <v>0</v>
      </c>
      <c r="AN20" s="116">
        <f t="shared" si="23"/>
        <v>0</v>
      </c>
      <c r="AO20" s="117">
        <f t="shared" si="24"/>
        <v>0</v>
      </c>
      <c r="AP20" s="115">
        <f t="shared" si="25"/>
        <v>0</v>
      </c>
      <c r="AQ20" s="116">
        <f t="shared" si="26"/>
        <v>0</v>
      </c>
      <c r="AR20" s="117">
        <f t="shared" si="27"/>
        <v>0</v>
      </c>
      <c r="AS20" s="115">
        <f t="shared" si="28"/>
        <v>0</v>
      </c>
      <c r="AT20" s="116">
        <f t="shared" si="29"/>
        <v>0</v>
      </c>
      <c r="AU20" s="117">
        <f t="shared" si="30"/>
        <v>0</v>
      </c>
      <c r="AV20" s="115">
        <f t="shared" si="31"/>
        <v>0</v>
      </c>
      <c r="AW20" s="116">
        <f t="shared" si="32"/>
        <v>0</v>
      </c>
      <c r="AX20" s="117">
        <f t="shared" si="33"/>
        <v>0</v>
      </c>
      <c r="AY20" s="115">
        <f t="shared" si="34"/>
        <v>0</v>
      </c>
      <c r="AZ20" s="116">
        <f t="shared" si="35"/>
        <v>0</v>
      </c>
      <c r="BA20" s="117">
        <f t="shared" si="36"/>
        <v>0</v>
      </c>
      <c r="BB20" s="115">
        <f t="shared" si="37"/>
        <v>0</v>
      </c>
      <c r="BC20" s="116">
        <f t="shared" si="38"/>
        <v>0</v>
      </c>
      <c r="BD20" s="117">
        <f t="shared" si="39"/>
        <v>0</v>
      </c>
      <c r="BE20" s="115">
        <f t="shared" si="40"/>
        <v>0</v>
      </c>
      <c r="BF20" s="116">
        <f t="shared" si="41"/>
        <v>0</v>
      </c>
      <c r="BG20" s="117">
        <f t="shared" si="42"/>
        <v>0</v>
      </c>
      <c r="BH20" s="115">
        <f t="shared" si="43"/>
        <v>0</v>
      </c>
      <c r="BI20" s="116">
        <f t="shared" si="44"/>
        <v>0</v>
      </c>
      <c r="BJ20" s="117">
        <f t="shared" si="45"/>
        <v>0</v>
      </c>
      <c r="BK20" s="115">
        <f t="shared" si="46"/>
        <v>0</v>
      </c>
      <c r="BL20" s="116">
        <f t="shared" si="47"/>
        <v>0</v>
      </c>
      <c r="BM20" s="117">
        <f t="shared" si="48"/>
        <v>0</v>
      </c>
      <c r="BN20" s="115">
        <f t="shared" si="49"/>
        <v>0</v>
      </c>
      <c r="BO20" s="116">
        <f t="shared" si="50"/>
        <v>0</v>
      </c>
      <c r="BP20" s="117">
        <f t="shared" si="51"/>
        <v>0</v>
      </c>
      <c r="BQ20" s="115">
        <f t="shared" si="52"/>
        <v>0</v>
      </c>
      <c r="BR20" s="116">
        <f t="shared" si="53"/>
        <v>0</v>
      </c>
      <c r="BS20" s="117">
        <f t="shared" si="54"/>
        <v>0</v>
      </c>
      <c r="BT20" s="115">
        <f t="shared" si="55"/>
        <v>0</v>
      </c>
      <c r="BU20" s="116">
        <f t="shared" si="56"/>
        <v>0</v>
      </c>
      <c r="BV20" s="117">
        <f t="shared" si="57"/>
        <v>0</v>
      </c>
      <c r="BW20" s="115">
        <f t="shared" si="58"/>
        <v>0</v>
      </c>
      <c r="BX20" s="116">
        <f t="shared" si="59"/>
        <v>0</v>
      </c>
      <c r="BY20" s="118">
        <f t="shared" si="60"/>
        <v>0</v>
      </c>
      <c r="BZ20" s="115">
        <f t="shared" si="61"/>
        <v>0</v>
      </c>
      <c r="CA20" s="116">
        <f t="shared" si="62"/>
        <v>0</v>
      </c>
      <c r="CB20" s="117">
        <f t="shared" si="63"/>
        <v>0</v>
      </c>
    </row>
    <row r="21" spans="1:80" s="90" customFormat="1" ht="19.5" customHeight="1" hidden="1">
      <c r="A21" s="108">
        <v>7</v>
      </c>
      <c r="B21" s="183"/>
      <c r="C21" s="109"/>
      <c r="D21" s="109">
        <v>1</v>
      </c>
      <c r="E21" s="111" t="e">
        <f>VLOOKUP(D21,'Formulas L'!$A$5:$V$43,G21+2,FALSE)</f>
        <v>#N/A</v>
      </c>
      <c r="F21" s="186"/>
      <c r="G21" s="186"/>
      <c r="H21" s="186"/>
      <c r="I21" s="112" t="str">
        <f>VLOOKUP(D21,'Formulas L'!$A$3:$Y$39,23,FALSE)</f>
        <v>NDL</v>
      </c>
      <c r="J21" s="112" t="str">
        <f>VLOOKUP(D21,'Formulas L'!$A$3:$Y$40,24,FALSE)</f>
        <v>BN</v>
      </c>
      <c r="K21" s="112" t="str">
        <f>VLOOKUP(D21,'Formulas L'!$A$3:$Y$40,25,FALSE)</f>
        <v>LP</v>
      </c>
      <c r="L21" s="113">
        <f t="shared" si="0"/>
        <v>0</v>
      </c>
      <c r="M21" s="187"/>
      <c r="N21" s="113">
        <f t="shared" si="1"/>
        <v>0</v>
      </c>
      <c r="O21" s="187"/>
      <c r="P21" s="113">
        <f t="shared" si="2"/>
        <v>0</v>
      </c>
      <c r="Q21" s="188"/>
      <c r="R21" s="114">
        <f t="shared" si="3"/>
        <v>0</v>
      </c>
      <c r="S21" s="48"/>
      <c r="T21" s="93"/>
      <c r="U21" s="115">
        <f t="shared" si="4"/>
        <v>0</v>
      </c>
      <c r="V21" s="116">
        <f t="shared" si="5"/>
        <v>0</v>
      </c>
      <c r="W21" s="117">
        <f t="shared" si="6"/>
        <v>0</v>
      </c>
      <c r="X21" s="115">
        <f t="shared" si="7"/>
        <v>0</v>
      </c>
      <c r="Y21" s="116">
        <f t="shared" si="8"/>
        <v>0</v>
      </c>
      <c r="Z21" s="117">
        <f t="shared" si="9"/>
        <v>0</v>
      </c>
      <c r="AA21" s="115">
        <f t="shared" si="10"/>
        <v>0</v>
      </c>
      <c r="AB21" s="116">
        <f t="shared" si="11"/>
        <v>0</v>
      </c>
      <c r="AC21" s="117">
        <f t="shared" si="12"/>
        <v>0</v>
      </c>
      <c r="AD21" s="115">
        <f t="shared" si="13"/>
        <v>0</v>
      </c>
      <c r="AE21" s="116">
        <f t="shared" si="14"/>
        <v>0</v>
      </c>
      <c r="AF21" s="117">
        <f t="shared" si="15"/>
        <v>0</v>
      </c>
      <c r="AG21" s="115">
        <f t="shared" si="16"/>
        <v>0</v>
      </c>
      <c r="AH21" s="116">
        <f t="shared" si="17"/>
        <v>0</v>
      </c>
      <c r="AI21" s="117">
        <f t="shared" si="18"/>
        <v>0</v>
      </c>
      <c r="AJ21" s="115">
        <f t="shared" si="19"/>
        <v>0</v>
      </c>
      <c r="AK21" s="116">
        <f t="shared" si="20"/>
        <v>0</v>
      </c>
      <c r="AL21" s="117">
        <f t="shared" si="21"/>
        <v>0</v>
      </c>
      <c r="AM21" s="115">
        <f t="shared" si="22"/>
        <v>0</v>
      </c>
      <c r="AN21" s="116">
        <f t="shared" si="23"/>
        <v>0</v>
      </c>
      <c r="AO21" s="117">
        <f t="shared" si="24"/>
        <v>0</v>
      </c>
      <c r="AP21" s="115">
        <f t="shared" si="25"/>
        <v>0</v>
      </c>
      <c r="AQ21" s="116">
        <f t="shared" si="26"/>
        <v>0</v>
      </c>
      <c r="AR21" s="117">
        <f t="shared" si="27"/>
        <v>0</v>
      </c>
      <c r="AS21" s="115">
        <f t="shared" si="28"/>
        <v>0</v>
      </c>
      <c r="AT21" s="116">
        <f t="shared" si="29"/>
        <v>0</v>
      </c>
      <c r="AU21" s="117">
        <f t="shared" si="30"/>
        <v>0</v>
      </c>
      <c r="AV21" s="115">
        <f t="shared" si="31"/>
        <v>0</v>
      </c>
      <c r="AW21" s="116">
        <f t="shared" si="32"/>
        <v>0</v>
      </c>
      <c r="AX21" s="117">
        <f t="shared" si="33"/>
        <v>0</v>
      </c>
      <c r="AY21" s="115">
        <f t="shared" si="34"/>
        <v>0</v>
      </c>
      <c r="AZ21" s="116">
        <f t="shared" si="35"/>
        <v>0</v>
      </c>
      <c r="BA21" s="117">
        <f t="shared" si="36"/>
        <v>0</v>
      </c>
      <c r="BB21" s="115">
        <f t="shared" si="37"/>
        <v>0</v>
      </c>
      <c r="BC21" s="116">
        <f t="shared" si="38"/>
        <v>0</v>
      </c>
      <c r="BD21" s="117">
        <f t="shared" si="39"/>
        <v>0</v>
      </c>
      <c r="BE21" s="115">
        <f t="shared" si="40"/>
        <v>0</v>
      </c>
      <c r="BF21" s="116">
        <f t="shared" si="41"/>
        <v>0</v>
      </c>
      <c r="BG21" s="117">
        <f t="shared" si="42"/>
        <v>0</v>
      </c>
      <c r="BH21" s="115">
        <f t="shared" si="43"/>
        <v>0</v>
      </c>
      <c r="BI21" s="116">
        <f t="shared" si="44"/>
        <v>0</v>
      </c>
      <c r="BJ21" s="117">
        <f t="shared" si="45"/>
        <v>0</v>
      </c>
      <c r="BK21" s="115">
        <f t="shared" si="46"/>
        <v>0</v>
      </c>
      <c r="BL21" s="116">
        <f t="shared" si="47"/>
        <v>0</v>
      </c>
      <c r="BM21" s="117">
        <f t="shared" si="48"/>
        <v>0</v>
      </c>
      <c r="BN21" s="115">
        <f t="shared" si="49"/>
        <v>0</v>
      </c>
      <c r="BO21" s="116">
        <f t="shared" si="50"/>
        <v>0</v>
      </c>
      <c r="BP21" s="117">
        <f t="shared" si="51"/>
        <v>0</v>
      </c>
      <c r="BQ21" s="115">
        <f t="shared" si="52"/>
        <v>0</v>
      </c>
      <c r="BR21" s="116">
        <f t="shared" si="53"/>
        <v>0</v>
      </c>
      <c r="BS21" s="117">
        <f t="shared" si="54"/>
        <v>0</v>
      </c>
      <c r="BT21" s="115">
        <f t="shared" si="55"/>
        <v>0</v>
      </c>
      <c r="BU21" s="116">
        <f t="shared" si="56"/>
        <v>0</v>
      </c>
      <c r="BV21" s="117">
        <f t="shared" si="57"/>
        <v>0</v>
      </c>
      <c r="BW21" s="115">
        <f t="shared" si="58"/>
        <v>0</v>
      </c>
      <c r="BX21" s="116">
        <f t="shared" si="59"/>
        <v>0</v>
      </c>
      <c r="BY21" s="118">
        <f t="shared" si="60"/>
        <v>0</v>
      </c>
      <c r="BZ21" s="115">
        <f t="shared" si="61"/>
        <v>0</v>
      </c>
      <c r="CA21" s="116">
        <f t="shared" si="62"/>
        <v>0</v>
      </c>
      <c r="CB21" s="117">
        <f t="shared" si="63"/>
        <v>0</v>
      </c>
    </row>
    <row r="22" spans="1:80" s="90" customFormat="1" ht="19.5" customHeight="1" hidden="1">
      <c r="A22" s="108">
        <v>8</v>
      </c>
      <c r="B22" s="183"/>
      <c r="C22" s="109"/>
      <c r="D22" s="109">
        <v>1</v>
      </c>
      <c r="E22" s="111" t="e">
        <f>VLOOKUP(D22,'Formulas L'!$A$5:$V$43,G22+2,FALSE)</f>
        <v>#N/A</v>
      </c>
      <c r="F22" s="186"/>
      <c r="G22" s="186"/>
      <c r="H22" s="186"/>
      <c r="I22" s="112" t="str">
        <f>VLOOKUP(D22,'Formulas L'!$A$3:$Y$39,23,FALSE)</f>
        <v>NDL</v>
      </c>
      <c r="J22" s="112" t="str">
        <f>VLOOKUP(D22,'Formulas L'!$A$3:$Y$40,24,FALSE)</f>
        <v>BN</v>
      </c>
      <c r="K22" s="112" t="str">
        <f>VLOOKUP(D22,'Formulas L'!$A$3:$Y$40,25,FALSE)</f>
        <v>LP</v>
      </c>
      <c r="L22" s="113">
        <f t="shared" si="0"/>
        <v>0</v>
      </c>
      <c r="M22" s="187"/>
      <c r="N22" s="113">
        <f t="shared" si="1"/>
        <v>0</v>
      </c>
      <c r="O22" s="187"/>
      <c r="P22" s="113">
        <f t="shared" si="2"/>
        <v>0</v>
      </c>
      <c r="Q22" s="188"/>
      <c r="R22" s="114">
        <f t="shared" si="3"/>
        <v>0</v>
      </c>
      <c r="S22" s="48"/>
      <c r="T22" s="93"/>
      <c r="U22" s="115">
        <f t="shared" si="4"/>
        <v>0</v>
      </c>
      <c r="V22" s="116">
        <f t="shared" si="5"/>
        <v>0</v>
      </c>
      <c r="W22" s="117">
        <f t="shared" si="6"/>
        <v>0</v>
      </c>
      <c r="X22" s="115">
        <f t="shared" si="7"/>
        <v>0</v>
      </c>
      <c r="Y22" s="116">
        <f t="shared" si="8"/>
        <v>0</v>
      </c>
      <c r="Z22" s="117">
        <f t="shared" si="9"/>
        <v>0</v>
      </c>
      <c r="AA22" s="115">
        <f t="shared" si="10"/>
        <v>0</v>
      </c>
      <c r="AB22" s="116">
        <f t="shared" si="11"/>
        <v>0</v>
      </c>
      <c r="AC22" s="117">
        <f t="shared" si="12"/>
        <v>0</v>
      </c>
      <c r="AD22" s="115">
        <f t="shared" si="13"/>
        <v>0</v>
      </c>
      <c r="AE22" s="116">
        <f t="shared" si="14"/>
        <v>0</v>
      </c>
      <c r="AF22" s="117">
        <f t="shared" si="15"/>
        <v>0</v>
      </c>
      <c r="AG22" s="115">
        <f t="shared" si="16"/>
        <v>0</v>
      </c>
      <c r="AH22" s="116">
        <f t="shared" si="17"/>
        <v>0</v>
      </c>
      <c r="AI22" s="117">
        <f t="shared" si="18"/>
        <v>0</v>
      </c>
      <c r="AJ22" s="115">
        <f t="shared" si="19"/>
        <v>0</v>
      </c>
      <c r="AK22" s="116">
        <f t="shared" si="20"/>
        <v>0</v>
      </c>
      <c r="AL22" s="117">
        <f t="shared" si="21"/>
        <v>0</v>
      </c>
      <c r="AM22" s="115">
        <f t="shared" si="22"/>
        <v>0</v>
      </c>
      <c r="AN22" s="116">
        <f t="shared" si="23"/>
        <v>0</v>
      </c>
      <c r="AO22" s="117">
        <f t="shared" si="24"/>
        <v>0</v>
      </c>
      <c r="AP22" s="115">
        <f t="shared" si="25"/>
        <v>0</v>
      </c>
      <c r="AQ22" s="116">
        <f t="shared" si="26"/>
        <v>0</v>
      </c>
      <c r="AR22" s="117">
        <f t="shared" si="27"/>
        <v>0</v>
      </c>
      <c r="AS22" s="115">
        <f t="shared" si="28"/>
        <v>0</v>
      </c>
      <c r="AT22" s="116">
        <f t="shared" si="29"/>
        <v>0</v>
      </c>
      <c r="AU22" s="117">
        <f t="shared" si="30"/>
        <v>0</v>
      </c>
      <c r="AV22" s="115">
        <f t="shared" si="31"/>
        <v>0</v>
      </c>
      <c r="AW22" s="116">
        <f t="shared" si="32"/>
        <v>0</v>
      </c>
      <c r="AX22" s="117">
        <f t="shared" si="33"/>
        <v>0</v>
      </c>
      <c r="AY22" s="115">
        <f t="shared" si="34"/>
        <v>0</v>
      </c>
      <c r="AZ22" s="116">
        <f t="shared" si="35"/>
        <v>0</v>
      </c>
      <c r="BA22" s="117">
        <f t="shared" si="36"/>
        <v>0</v>
      </c>
      <c r="BB22" s="115">
        <f t="shared" si="37"/>
        <v>0</v>
      </c>
      <c r="BC22" s="116">
        <f t="shared" si="38"/>
        <v>0</v>
      </c>
      <c r="BD22" s="117">
        <f t="shared" si="39"/>
        <v>0</v>
      </c>
      <c r="BE22" s="115">
        <f t="shared" si="40"/>
        <v>0</v>
      </c>
      <c r="BF22" s="116">
        <f t="shared" si="41"/>
        <v>0</v>
      </c>
      <c r="BG22" s="117">
        <f t="shared" si="42"/>
        <v>0</v>
      </c>
      <c r="BH22" s="115">
        <f t="shared" si="43"/>
        <v>0</v>
      </c>
      <c r="BI22" s="116">
        <f t="shared" si="44"/>
        <v>0</v>
      </c>
      <c r="BJ22" s="117">
        <f t="shared" si="45"/>
        <v>0</v>
      </c>
      <c r="BK22" s="115">
        <f t="shared" si="46"/>
        <v>0</v>
      </c>
      <c r="BL22" s="116">
        <f t="shared" si="47"/>
        <v>0</v>
      </c>
      <c r="BM22" s="117">
        <f t="shared" si="48"/>
        <v>0</v>
      </c>
      <c r="BN22" s="115">
        <f t="shared" si="49"/>
        <v>0</v>
      </c>
      <c r="BO22" s="116">
        <f t="shared" si="50"/>
        <v>0</v>
      </c>
      <c r="BP22" s="117">
        <f t="shared" si="51"/>
        <v>0</v>
      </c>
      <c r="BQ22" s="115">
        <f t="shared" si="52"/>
        <v>0</v>
      </c>
      <c r="BR22" s="116">
        <f t="shared" si="53"/>
        <v>0</v>
      </c>
      <c r="BS22" s="117">
        <f t="shared" si="54"/>
        <v>0</v>
      </c>
      <c r="BT22" s="115">
        <f t="shared" si="55"/>
        <v>0</v>
      </c>
      <c r="BU22" s="116">
        <f t="shared" si="56"/>
        <v>0</v>
      </c>
      <c r="BV22" s="117">
        <f t="shared" si="57"/>
        <v>0</v>
      </c>
      <c r="BW22" s="115">
        <f t="shared" si="58"/>
        <v>0</v>
      </c>
      <c r="BX22" s="116">
        <f t="shared" si="59"/>
        <v>0</v>
      </c>
      <c r="BY22" s="118">
        <f t="shared" si="60"/>
        <v>0</v>
      </c>
      <c r="BZ22" s="115">
        <f t="shared" si="61"/>
        <v>0</v>
      </c>
      <c r="CA22" s="116">
        <f t="shared" si="62"/>
        <v>0</v>
      </c>
      <c r="CB22" s="117">
        <f t="shared" si="63"/>
        <v>0</v>
      </c>
    </row>
    <row r="23" spans="1:80" s="90" customFormat="1" ht="19.5" customHeight="1" hidden="1">
      <c r="A23" s="108">
        <v>9</v>
      </c>
      <c r="B23" s="183"/>
      <c r="C23" s="109"/>
      <c r="D23" s="109">
        <v>1</v>
      </c>
      <c r="E23" s="111" t="e">
        <f>VLOOKUP(D23,'Formulas L'!$A$5:$V$43,G23+2,FALSE)</f>
        <v>#N/A</v>
      </c>
      <c r="F23" s="186"/>
      <c r="G23" s="186"/>
      <c r="H23" s="186"/>
      <c r="I23" s="112" t="str">
        <f>VLOOKUP(D23,'Formulas L'!$A$3:$Y$39,23,FALSE)</f>
        <v>NDL</v>
      </c>
      <c r="J23" s="112" t="str">
        <f>VLOOKUP(D23,'Formulas L'!$A$3:$Y$40,24,FALSE)</f>
        <v>BN</v>
      </c>
      <c r="K23" s="112" t="str">
        <f>VLOOKUP(D23,'Formulas L'!$A$3:$Y$40,25,FALSE)</f>
        <v>LP</v>
      </c>
      <c r="L23" s="113">
        <f t="shared" si="0"/>
        <v>0</v>
      </c>
      <c r="M23" s="187"/>
      <c r="N23" s="113">
        <f t="shared" si="1"/>
        <v>0</v>
      </c>
      <c r="O23" s="187"/>
      <c r="P23" s="113">
        <f t="shared" si="2"/>
        <v>0</v>
      </c>
      <c r="Q23" s="188"/>
      <c r="R23" s="114">
        <f t="shared" si="3"/>
        <v>0</v>
      </c>
      <c r="S23" s="48"/>
      <c r="T23" s="93"/>
      <c r="U23" s="115">
        <f t="shared" si="4"/>
        <v>0</v>
      </c>
      <c r="V23" s="116">
        <f t="shared" si="5"/>
        <v>0</v>
      </c>
      <c r="W23" s="117">
        <f t="shared" si="6"/>
        <v>0</v>
      </c>
      <c r="X23" s="115">
        <f t="shared" si="7"/>
        <v>0</v>
      </c>
      <c r="Y23" s="116">
        <f t="shared" si="8"/>
        <v>0</v>
      </c>
      <c r="Z23" s="117">
        <f t="shared" si="9"/>
        <v>0</v>
      </c>
      <c r="AA23" s="115">
        <f t="shared" si="10"/>
        <v>0</v>
      </c>
      <c r="AB23" s="116">
        <f t="shared" si="11"/>
        <v>0</v>
      </c>
      <c r="AC23" s="117">
        <f t="shared" si="12"/>
        <v>0</v>
      </c>
      <c r="AD23" s="115">
        <f t="shared" si="13"/>
        <v>0</v>
      </c>
      <c r="AE23" s="116">
        <f t="shared" si="14"/>
        <v>0</v>
      </c>
      <c r="AF23" s="117">
        <f t="shared" si="15"/>
        <v>0</v>
      </c>
      <c r="AG23" s="115">
        <f t="shared" si="16"/>
        <v>0</v>
      </c>
      <c r="AH23" s="116">
        <f t="shared" si="17"/>
        <v>0</v>
      </c>
      <c r="AI23" s="117">
        <f t="shared" si="18"/>
        <v>0</v>
      </c>
      <c r="AJ23" s="115">
        <f t="shared" si="19"/>
        <v>0</v>
      </c>
      <c r="AK23" s="116">
        <f t="shared" si="20"/>
        <v>0</v>
      </c>
      <c r="AL23" s="117">
        <f t="shared" si="21"/>
        <v>0</v>
      </c>
      <c r="AM23" s="115">
        <f t="shared" si="22"/>
        <v>0</v>
      </c>
      <c r="AN23" s="116">
        <f t="shared" si="23"/>
        <v>0</v>
      </c>
      <c r="AO23" s="117">
        <f t="shared" si="24"/>
        <v>0</v>
      </c>
      <c r="AP23" s="115">
        <f t="shared" si="25"/>
        <v>0</v>
      </c>
      <c r="AQ23" s="116">
        <f t="shared" si="26"/>
        <v>0</v>
      </c>
      <c r="AR23" s="117">
        <f t="shared" si="27"/>
        <v>0</v>
      </c>
      <c r="AS23" s="115">
        <f t="shared" si="28"/>
        <v>0</v>
      </c>
      <c r="AT23" s="116">
        <f t="shared" si="29"/>
        <v>0</v>
      </c>
      <c r="AU23" s="117">
        <f t="shared" si="30"/>
        <v>0</v>
      </c>
      <c r="AV23" s="115">
        <f t="shared" si="31"/>
        <v>0</v>
      </c>
      <c r="AW23" s="116">
        <f t="shared" si="32"/>
        <v>0</v>
      </c>
      <c r="AX23" s="117">
        <f t="shared" si="33"/>
        <v>0</v>
      </c>
      <c r="AY23" s="115">
        <f t="shared" si="34"/>
        <v>0</v>
      </c>
      <c r="AZ23" s="116">
        <f t="shared" si="35"/>
        <v>0</v>
      </c>
      <c r="BA23" s="117">
        <f t="shared" si="36"/>
        <v>0</v>
      </c>
      <c r="BB23" s="115">
        <f t="shared" si="37"/>
        <v>0</v>
      </c>
      <c r="BC23" s="116">
        <f t="shared" si="38"/>
        <v>0</v>
      </c>
      <c r="BD23" s="117">
        <f t="shared" si="39"/>
        <v>0</v>
      </c>
      <c r="BE23" s="115">
        <f t="shared" si="40"/>
        <v>0</v>
      </c>
      <c r="BF23" s="116">
        <f t="shared" si="41"/>
        <v>0</v>
      </c>
      <c r="BG23" s="117">
        <f t="shared" si="42"/>
        <v>0</v>
      </c>
      <c r="BH23" s="115">
        <f t="shared" si="43"/>
        <v>0</v>
      </c>
      <c r="BI23" s="116">
        <f t="shared" si="44"/>
        <v>0</v>
      </c>
      <c r="BJ23" s="117">
        <f t="shared" si="45"/>
        <v>0</v>
      </c>
      <c r="BK23" s="115">
        <f t="shared" si="46"/>
        <v>0</v>
      </c>
      <c r="BL23" s="116">
        <f t="shared" si="47"/>
        <v>0</v>
      </c>
      <c r="BM23" s="117">
        <f t="shared" si="48"/>
        <v>0</v>
      </c>
      <c r="BN23" s="115">
        <f t="shared" si="49"/>
        <v>0</v>
      </c>
      <c r="BO23" s="116">
        <f t="shared" si="50"/>
        <v>0</v>
      </c>
      <c r="BP23" s="117">
        <f t="shared" si="51"/>
        <v>0</v>
      </c>
      <c r="BQ23" s="115">
        <f t="shared" si="52"/>
        <v>0</v>
      </c>
      <c r="BR23" s="116">
        <f t="shared" si="53"/>
        <v>0</v>
      </c>
      <c r="BS23" s="117">
        <f t="shared" si="54"/>
        <v>0</v>
      </c>
      <c r="BT23" s="115">
        <f t="shared" si="55"/>
        <v>0</v>
      </c>
      <c r="BU23" s="116">
        <f t="shared" si="56"/>
        <v>0</v>
      </c>
      <c r="BV23" s="117">
        <f t="shared" si="57"/>
        <v>0</v>
      </c>
      <c r="BW23" s="115">
        <f t="shared" si="58"/>
        <v>0</v>
      </c>
      <c r="BX23" s="116">
        <f t="shared" si="59"/>
        <v>0</v>
      </c>
      <c r="BY23" s="118">
        <f t="shared" si="60"/>
        <v>0</v>
      </c>
      <c r="BZ23" s="115">
        <f t="shared" si="61"/>
        <v>0</v>
      </c>
      <c r="CA23" s="116">
        <f t="shared" si="62"/>
        <v>0</v>
      </c>
      <c r="CB23" s="117">
        <f t="shared" si="63"/>
        <v>0</v>
      </c>
    </row>
    <row r="24" spans="1:80" s="90" customFormat="1" ht="19.5" customHeight="1" hidden="1">
      <c r="A24" s="108">
        <v>10</v>
      </c>
      <c r="B24" s="184"/>
      <c r="C24" s="109"/>
      <c r="D24" s="109">
        <v>1</v>
      </c>
      <c r="E24" s="111" t="e">
        <f>VLOOKUP(D24,'Formulas L'!$A$5:$V$43,G24+2,FALSE)</f>
        <v>#N/A</v>
      </c>
      <c r="F24" s="186"/>
      <c r="G24" s="186"/>
      <c r="H24" s="186"/>
      <c r="I24" s="112" t="str">
        <f>VLOOKUP(D24,'Formulas L'!$A$3:$Y$39,23,FALSE)</f>
        <v>NDL</v>
      </c>
      <c r="J24" s="112" t="str">
        <f>VLOOKUP(D24,'Formulas L'!$A$3:$Y$40,24,FALSE)</f>
        <v>BN</v>
      </c>
      <c r="K24" s="112" t="str">
        <f>VLOOKUP(D24,'Formulas L'!$A$3:$Y$40,25,FALSE)</f>
        <v>LP</v>
      </c>
      <c r="L24" s="113">
        <f t="shared" si="0"/>
        <v>0</v>
      </c>
      <c r="M24" s="187"/>
      <c r="N24" s="113">
        <f t="shared" si="1"/>
        <v>0</v>
      </c>
      <c r="O24" s="187"/>
      <c r="P24" s="113">
        <f t="shared" si="2"/>
        <v>0</v>
      </c>
      <c r="Q24" s="188"/>
      <c r="R24" s="114">
        <f t="shared" si="3"/>
        <v>0</v>
      </c>
      <c r="S24" s="48"/>
      <c r="T24" s="93"/>
      <c r="U24" s="115">
        <f t="shared" si="4"/>
        <v>0</v>
      </c>
      <c r="V24" s="116">
        <f t="shared" si="5"/>
        <v>0</v>
      </c>
      <c r="W24" s="117">
        <f t="shared" si="6"/>
        <v>0</v>
      </c>
      <c r="X24" s="115">
        <f t="shared" si="7"/>
        <v>0</v>
      </c>
      <c r="Y24" s="116">
        <f t="shared" si="8"/>
        <v>0</v>
      </c>
      <c r="Z24" s="117">
        <f t="shared" si="9"/>
        <v>0</v>
      </c>
      <c r="AA24" s="115">
        <f t="shared" si="10"/>
        <v>0</v>
      </c>
      <c r="AB24" s="116">
        <f t="shared" si="11"/>
        <v>0</v>
      </c>
      <c r="AC24" s="117">
        <f t="shared" si="12"/>
        <v>0</v>
      </c>
      <c r="AD24" s="115">
        <f t="shared" si="13"/>
        <v>0</v>
      </c>
      <c r="AE24" s="116">
        <f t="shared" si="14"/>
        <v>0</v>
      </c>
      <c r="AF24" s="117">
        <f t="shared" si="15"/>
        <v>0</v>
      </c>
      <c r="AG24" s="115">
        <f t="shared" si="16"/>
        <v>0</v>
      </c>
      <c r="AH24" s="116">
        <f t="shared" si="17"/>
        <v>0</v>
      </c>
      <c r="AI24" s="117">
        <f t="shared" si="18"/>
        <v>0</v>
      </c>
      <c r="AJ24" s="115">
        <f t="shared" si="19"/>
        <v>0</v>
      </c>
      <c r="AK24" s="116">
        <f t="shared" si="20"/>
        <v>0</v>
      </c>
      <c r="AL24" s="117">
        <f t="shared" si="21"/>
        <v>0</v>
      </c>
      <c r="AM24" s="115">
        <f t="shared" si="22"/>
        <v>0</v>
      </c>
      <c r="AN24" s="116">
        <f t="shared" si="23"/>
        <v>0</v>
      </c>
      <c r="AO24" s="117">
        <f t="shared" si="24"/>
        <v>0</v>
      </c>
      <c r="AP24" s="115">
        <f t="shared" si="25"/>
        <v>0</v>
      </c>
      <c r="AQ24" s="116">
        <f t="shared" si="26"/>
        <v>0</v>
      </c>
      <c r="AR24" s="117">
        <f t="shared" si="27"/>
        <v>0</v>
      </c>
      <c r="AS24" s="115">
        <f t="shared" si="28"/>
        <v>0</v>
      </c>
      <c r="AT24" s="116">
        <f t="shared" si="29"/>
        <v>0</v>
      </c>
      <c r="AU24" s="117">
        <f t="shared" si="30"/>
        <v>0</v>
      </c>
      <c r="AV24" s="115">
        <f t="shared" si="31"/>
        <v>0</v>
      </c>
      <c r="AW24" s="116">
        <f t="shared" si="32"/>
        <v>0</v>
      </c>
      <c r="AX24" s="117">
        <f t="shared" si="33"/>
        <v>0</v>
      </c>
      <c r="AY24" s="115">
        <f t="shared" si="34"/>
        <v>0</v>
      </c>
      <c r="AZ24" s="116">
        <f t="shared" si="35"/>
        <v>0</v>
      </c>
      <c r="BA24" s="117">
        <f t="shared" si="36"/>
        <v>0</v>
      </c>
      <c r="BB24" s="115">
        <f t="shared" si="37"/>
        <v>0</v>
      </c>
      <c r="BC24" s="116">
        <f t="shared" si="38"/>
        <v>0</v>
      </c>
      <c r="BD24" s="117">
        <f t="shared" si="39"/>
        <v>0</v>
      </c>
      <c r="BE24" s="115">
        <f t="shared" si="40"/>
        <v>0</v>
      </c>
      <c r="BF24" s="116">
        <f t="shared" si="41"/>
        <v>0</v>
      </c>
      <c r="BG24" s="117">
        <f t="shared" si="42"/>
        <v>0</v>
      </c>
      <c r="BH24" s="115">
        <f t="shared" si="43"/>
        <v>0</v>
      </c>
      <c r="BI24" s="116">
        <f t="shared" si="44"/>
        <v>0</v>
      </c>
      <c r="BJ24" s="117">
        <f t="shared" si="45"/>
        <v>0</v>
      </c>
      <c r="BK24" s="115">
        <f t="shared" si="46"/>
        <v>0</v>
      </c>
      <c r="BL24" s="116">
        <f t="shared" si="47"/>
        <v>0</v>
      </c>
      <c r="BM24" s="117">
        <f t="shared" si="48"/>
        <v>0</v>
      </c>
      <c r="BN24" s="115">
        <f t="shared" si="49"/>
        <v>0</v>
      </c>
      <c r="BO24" s="116">
        <f t="shared" si="50"/>
        <v>0</v>
      </c>
      <c r="BP24" s="117">
        <f t="shared" si="51"/>
        <v>0</v>
      </c>
      <c r="BQ24" s="115">
        <f t="shared" si="52"/>
        <v>0</v>
      </c>
      <c r="BR24" s="116">
        <f t="shared" si="53"/>
        <v>0</v>
      </c>
      <c r="BS24" s="117">
        <f t="shared" si="54"/>
        <v>0</v>
      </c>
      <c r="BT24" s="115">
        <f t="shared" si="55"/>
        <v>0</v>
      </c>
      <c r="BU24" s="116">
        <f t="shared" si="56"/>
        <v>0</v>
      </c>
      <c r="BV24" s="117">
        <f t="shared" si="57"/>
        <v>0</v>
      </c>
      <c r="BW24" s="115">
        <f t="shared" si="58"/>
        <v>0</v>
      </c>
      <c r="BX24" s="116">
        <f t="shared" si="59"/>
        <v>0</v>
      </c>
      <c r="BY24" s="118">
        <f t="shared" si="60"/>
        <v>0</v>
      </c>
      <c r="BZ24" s="115">
        <f t="shared" si="61"/>
        <v>0</v>
      </c>
      <c r="CA24" s="116">
        <f t="shared" si="62"/>
        <v>0</v>
      </c>
      <c r="CB24" s="117">
        <f t="shared" si="63"/>
        <v>0</v>
      </c>
    </row>
    <row r="25" spans="1:80" s="90" customFormat="1" ht="19.5" customHeight="1" hidden="1">
      <c r="A25" s="108">
        <v>11</v>
      </c>
      <c r="B25" s="183"/>
      <c r="C25" s="109"/>
      <c r="D25" s="109">
        <v>1</v>
      </c>
      <c r="E25" s="111" t="e">
        <f>VLOOKUP(D25,'Formulas L'!$A$5:$V$43,G25+2,FALSE)</f>
        <v>#N/A</v>
      </c>
      <c r="F25" s="186"/>
      <c r="G25" s="186"/>
      <c r="H25" s="186"/>
      <c r="I25" s="112" t="str">
        <f>VLOOKUP(D25,'Formulas L'!$A$3:$Y$39,23,FALSE)</f>
        <v>NDL</v>
      </c>
      <c r="J25" s="112" t="str">
        <f>VLOOKUP(D25,'Formulas L'!$A$3:$Y$40,24,FALSE)</f>
        <v>BN</v>
      </c>
      <c r="K25" s="112" t="str">
        <f>VLOOKUP(D25,'Formulas L'!$A$3:$Y$40,25,FALSE)</f>
        <v>LP</v>
      </c>
      <c r="L25" s="113">
        <f t="shared" si="0"/>
        <v>0</v>
      </c>
      <c r="M25" s="187"/>
      <c r="N25" s="113">
        <f t="shared" si="1"/>
        <v>0</v>
      </c>
      <c r="O25" s="187"/>
      <c r="P25" s="113">
        <f t="shared" si="2"/>
        <v>0</v>
      </c>
      <c r="Q25" s="188"/>
      <c r="R25" s="114">
        <f t="shared" si="3"/>
        <v>0</v>
      </c>
      <c r="S25" s="48"/>
      <c r="T25" s="93"/>
      <c r="U25" s="115">
        <f t="shared" si="4"/>
        <v>0</v>
      </c>
      <c r="V25" s="116">
        <f t="shared" si="5"/>
        <v>0</v>
      </c>
      <c r="W25" s="117">
        <f t="shared" si="6"/>
        <v>0</v>
      </c>
      <c r="X25" s="115">
        <f t="shared" si="7"/>
        <v>0</v>
      </c>
      <c r="Y25" s="116">
        <f t="shared" si="8"/>
        <v>0</v>
      </c>
      <c r="Z25" s="117">
        <f t="shared" si="9"/>
        <v>0</v>
      </c>
      <c r="AA25" s="115">
        <f t="shared" si="10"/>
        <v>0</v>
      </c>
      <c r="AB25" s="116">
        <f t="shared" si="11"/>
        <v>0</v>
      </c>
      <c r="AC25" s="117">
        <f t="shared" si="12"/>
        <v>0</v>
      </c>
      <c r="AD25" s="115">
        <f t="shared" si="13"/>
        <v>0</v>
      </c>
      <c r="AE25" s="116">
        <f t="shared" si="14"/>
        <v>0</v>
      </c>
      <c r="AF25" s="117">
        <f t="shared" si="15"/>
        <v>0</v>
      </c>
      <c r="AG25" s="115">
        <f t="shared" si="16"/>
        <v>0</v>
      </c>
      <c r="AH25" s="116">
        <f t="shared" si="17"/>
        <v>0</v>
      </c>
      <c r="AI25" s="117">
        <f t="shared" si="18"/>
        <v>0</v>
      </c>
      <c r="AJ25" s="115">
        <f t="shared" si="19"/>
        <v>0</v>
      </c>
      <c r="AK25" s="116">
        <f t="shared" si="20"/>
        <v>0</v>
      </c>
      <c r="AL25" s="117">
        <f t="shared" si="21"/>
        <v>0</v>
      </c>
      <c r="AM25" s="115">
        <f t="shared" si="22"/>
        <v>0</v>
      </c>
      <c r="AN25" s="116">
        <f t="shared" si="23"/>
        <v>0</v>
      </c>
      <c r="AO25" s="117">
        <f t="shared" si="24"/>
        <v>0</v>
      </c>
      <c r="AP25" s="115">
        <f t="shared" si="25"/>
        <v>0</v>
      </c>
      <c r="AQ25" s="116">
        <f t="shared" si="26"/>
        <v>0</v>
      </c>
      <c r="AR25" s="117">
        <f t="shared" si="27"/>
        <v>0</v>
      </c>
      <c r="AS25" s="115">
        <f t="shared" si="28"/>
        <v>0</v>
      </c>
      <c r="AT25" s="116">
        <f t="shared" si="29"/>
        <v>0</v>
      </c>
      <c r="AU25" s="117">
        <f t="shared" si="30"/>
        <v>0</v>
      </c>
      <c r="AV25" s="115">
        <f t="shared" si="31"/>
        <v>0</v>
      </c>
      <c r="AW25" s="116">
        <f t="shared" si="32"/>
        <v>0</v>
      </c>
      <c r="AX25" s="117">
        <f t="shared" si="33"/>
        <v>0</v>
      </c>
      <c r="AY25" s="115">
        <f t="shared" si="34"/>
        <v>0</v>
      </c>
      <c r="AZ25" s="116">
        <f t="shared" si="35"/>
        <v>0</v>
      </c>
      <c r="BA25" s="117">
        <f t="shared" si="36"/>
        <v>0</v>
      </c>
      <c r="BB25" s="115">
        <f t="shared" si="37"/>
        <v>0</v>
      </c>
      <c r="BC25" s="116">
        <f t="shared" si="38"/>
        <v>0</v>
      </c>
      <c r="BD25" s="117">
        <f t="shared" si="39"/>
        <v>0</v>
      </c>
      <c r="BE25" s="115">
        <f t="shared" si="40"/>
        <v>0</v>
      </c>
      <c r="BF25" s="116">
        <f t="shared" si="41"/>
        <v>0</v>
      </c>
      <c r="BG25" s="117">
        <f t="shared" si="42"/>
        <v>0</v>
      </c>
      <c r="BH25" s="115">
        <f t="shared" si="43"/>
        <v>0</v>
      </c>
      <c r="BI25" s="116">
        <f t="shared" si="44"/>
        <v>0</v>
      </c>
      <c r="BJ25" s="117">
        <f t="shared" si="45"/>
        <v>0</v>
      </c>
      <c r="BK25" s="115">
        <f t="shared" si="46"/>
        <v>0</v>
      </c>
      <c r="BL25" s="116">
        <f t="shared" si="47"/>
        <v>0</v>
      </c>
      <c r="BM25" s="117">
        <f t="shared" si="48"/>
        <v>0</v>
      </c>
      <c r="BN25" s="115">
        <f t="shared" si="49"/>
        <v>0</v>
      </c>
      <c r="BO25" s="116">
        <f t="shared" si="50"/>
        <v>0</v>
      </c>
      <c r="BP25" s="117">
        <f t="shared" si="51"/>
        <v>0</v>
      </c>
      <c r="BQ25" s="115">
        <f t="shared" si="52"/>
        <v>0</v>
      </c>
      <c r="BR25" s="116">
        <f t="shared" si="53"/>
        <v>0</v>
      </c>
      <c r="BS25" s="117">
        <f t="shared" si="54"/>
        <v>0</v>
      </c>
      <c r="BT25" s="115">
        <f t="shared" si="55"/>
        <v>0</v>
      </c>
      <c r="BU25" s="116">
        <f t="shared" si="56"/>
        <v>0</v>
      </c>
      <c r="BV25" s="117">
        <f t="shared" si="57"/>
        <v>0</v>
      </c>
      <c r="BW25" s="115">
        <f t="shared" si="58"/>
        <v>0</v>
      </c>
      <c r="BX25" s="116">
        <f t="shared" si="59"/>
        <v>0</v>
      </c>
      <c r="BY25" s="118">
        <f t="shared" si="60"/>
        <v>0</v>
      </c>
      <c r="BZ25" s="115">
        <f t="shared" si="61"/>
        <v>0</v>
      </c>
      <c r="CA25" s="116">
        <f t="shared" si="62"/>
        <v>0</v>
      </c>
      <c r="CB25" s="117">
        <f t="shared" si="63"/>
        <v>0</v>
      </c>
    </row>
    <row r="26" spans="1:80" s="90" customFormat="1" ht="19.5" customHeight="1" hidden="1">
      <c r="A26" s="108">
        <v>12</v>
      </c>
      <c r="B26" s="183"/>
      <c r="C26" s="109"/>
      <c r="D26" s="109">
        <v>1</v>
      </c>
      <c r="E26" s="111" t="e">
        <f>VLOOKUP(D26,'Formulas L'!$A$5:$V$43,G26+2,FALSE)</f>
        <v>#N/A</v>
      </c>
      <c r="F26" s="186"/>
      <c r="G26" s="186"/>
      <c r="H26" s="186"/>
      <c r="I26" s="112" t="str">
        <f>VLOOKUP(D26,'Formulas L'!$A$3:$Y$39,23,FALSE)</f>
        <v>NDL</v>
      </c>
      <c r="J26" s="112" t="str">
        <f>VLOOKUP(D26,'Formulas L'!$A$3:$Y$40,24,FALSE)</f>
        <v>BN</v>
      </c>
      <c r="K26" s="112" t="str">
        <f>VLOOKUP(D26,'Formulas L'!$A$3:$Y$40,25,FALSE)</f>
        <v>LP</v>
      </c>
      <c r="L26" s="113">
        <f t="shared" si="0"/>
        <v>0</v>
      </c>
      <c r="M26" s="187"/>
      <c r="N26" s="113">
        <f t="shared" si="1"/>
        <v>0</v>
      </c>
      <c r="O26" s="187"/>
      <c r="P26" s="113">
        <f t="shared" si="2"/>
        <v>0</v>
      </c>
      <c r="Q26" s="188"/>
      <c r="R26" s="114">
        <f t="shared" si="3"/>
        <v>0</v>
      </c>
      <c r="S26" s="48"/>
      <c r="T26" s="93"/>
      <c r="U26" s="115">
        <f t="shared" si="4"/>
        <v>0</v>
      </c>
      <c r="V26" s="116">
        <f t="shared" si="5"/>
        <v>0</v>
      </c>
      <c r="W26" s="117">
        <f t="shared" si="6"/>
        <v>0</v>
      </c>
      <c r="X26" s="115">
        <f t="shared" si="7"/>
        <v>0</v>
      </c>
      <c r="Y26" s="116">
        <f t="shared" si="8"/>
        <v>0</v>
      </c>
      <c r="Z26" s="117">
        <f t="shared" si="9"/>
        <v>0</v>
      </c>
      <c r="AA26" s="115">
        <f t="shared" si="10"/>
        <v>0</v>
      </c>
      <c r="AB26" s="116">
        <f t="shared" si="11"/>
        <v>0</v>
      </c>
      <c r="AC26" s="117">
        <f t="shared" si="12"/>
        <v>0</v>
      </c>
      <c r="AD26" s="115">
        <f t="shared" si="13"/>
        <v>0</v>
      </c>
      <c r="AE26" s="116">
        <f t="shared" si="14"/>
        <v>0</v>
      </c>
      <c r="AF26" s="117">
        <f t="shared" si="15"/>
        <v>0</v>
      </c>
      <c r="AG26" s="115">
        <f t="shared" si="16"/>
        <v>0</v>
      </c>
      <c r="AH26" s="116">
        <f t="shared" si="17"/>
        <v>0</v>
      </c>
      <c r="AI26" s="117">
        <f t="shared" si="18"/>
        <v>0</v>
      </c>
      <c r="AJ26" s="115">
        <f t="shared" si="19"/>
        <v>0</v>
      </c>
      <c r="AK26" s="116">
        <f t="shared" si="20"/>
        <v>0</v>
      </c>
      <c r="AL26" s="117">
        <f t="shared" si="21"/>
        <v>0</v>
      </c>
      <c r="AM26" s="115">
        <f t="shared" si="22"/>
        <v>0</v>
      </c>
      <c r="AN26" s="116">
        <f t="shared" si="23"/>
        <v>0</v>
      </c>
      <c r="AO26" s="117">
        <f t="shared" si="24"/>
        <v>0</v>
      </c>
      <c r="AP26" s="115">
        <f t="shared" si="25"/>
        <v>0</v>
      </c>
      <c r="AQ26" s="116">
        <f t="shared" si="26"/>
        <v>0</v>
      </c>
      <c r="AR26" s="117">
        <f t="shared" si="27"/>
        <v>0</v>
      </c>
      <c r="AS26" s="115">
        <f t="shared" si="28"/>
        <v>0</v>
      </c>
      <c r="AT26" s="116">
        <f t="shared" si="29"/>
        <v>0</v>
      </c>
      <c r="AU26" s="117">
        <f t="shared" si="30"/>
        <v>0</v>
      </c>
      <c r="AV26" s="115">
        <f t="shared" si="31"/>
        <v>0</v>
      </c>
      <c r="AW26" s="116">
        <f t="shared" si="32"/>
        <v>0</v>
      </c>
      <c r="AX26" s="117">
        <f t="shared" si="33"/>
        <v>0</v>
      </c>
      <c r="AY26" s="115">
        <f t="shared" si="34"/>
        <v>0</v>
      </c>
      <c r="AZ26" s="116">
        <f t="shared" si="35"/>
        <v>0</v>
      </c>
      <c r="BA26" s="117">
        <f t="shared" si="36"/>
        <v>0</v>
      </c>
      <c r="BB26" s="115">
        <f t="shared" si="37"/>
        <v>0</v>
      </c>
      <c r="BC26" s="116">
        <f t="shared" si="38"/>
        <v>0</v>
      </c>
      <c r="BD26" s="117">
        <f t="shared" si="39"/>
        <v>0</v>
      </c>
      <c r="BE26" s="115">
        <f t="shared" si="40"/>
        <v>0</v>
      </c>
      <c r="BF26" s="116">
        <f t="shared" si="41"/>
        <v>0</v>
      </c>
      <c r="BG26" s="117">
        <f t="shared" si="42"/>
        <v>0</v>
      </c>
      <c r="BH26" s="115">
        <f t="shared" si="43"/>
        <v>0</v>
      </c>
      <c r="BI26" s="116">
        <f t="shared" si="44"/>
        <v>0</v>
      </c>
      <c r="BJ26" s="117">
        <f t="shared" si="45"/>
        <v>0</v>
      </c>
      <c r="BK26" s="115">
        <f t="shared" si="46"/>
        <v>0</v>
      </c>
      <c r="BL26" s="116">
        <f t="shared" si="47"/>
        <v>0</v>
      </c>
      <c r="BM26" s="117">
        <f t="shared" si="48"/>
        <v>0</v>
      </c>
      <c r="BN26" s="115">
        <f t="shared" si="49"/>
        <v>0</v>
      </c>
      <c r="BO26" s="116">
        <f t="shared" si="50"/>
        <v>0</v>
      </c>
      <c r="BP26" s="117">
        <f t="shared" si="51"/>
        <v>0</v>
      </c>
      <c r="BQ26" s="115">
        <f t="shared" si="52"/>
        <v>0</v>
      </c>
      <c r="BR26" s="116">
        <f t="shared" si="53"/>
        <v>0</v>
      </c>
      <c r="BS26" s="117">
        <f t="shared" si="54"/>
        <v>0</v>
      </c>
      <c r="BT26" s="115">
        <f t="shared" si="55"/>
        <v>0</v>
      </c>
      <c r="BU26" s="116">
        <f t="shared" si="56"/>
        <v>0</v>
      </c>
      <c r="BV26" s="117">
        <f t="shared" si="57"/>
        <v>0</v>
      </c>
      <c r="BW26" s="115">
        <f t="shared" si="58"/>
        <v>0</v>
      </c>
      <c r="BX26" s="116">
        <f t="shared" si="59"/>
        <v>0</v>
      </c>
      <c r="BY26" s="118">
        <f t="shared" si="60"/>
        <v>0</v>
      </c>
      <c r="BZ26" s="115">
        <f t="shared" si="61"/>
        <v>0</v>
      </c>
      <c r="CA26" s="116">
        <f t="shared" si="62"/>
        <v>0</v>
      </c>
      <c r="CB26" s="117">
        <f t="shared" si="63"/>
        <v>0</v>
      </c>
    </row>
    <row r="27" spans="1:80" s="90" customFormat="1" ht="19.5" customHeight="1" hidden="1">
      <c r="A27" s="108">
        <v>13</v>
      </c>
      <c r="B27" s="184"/>
      <c r="C27" s="109"/>
      <c r="D27" s="109">
        <v>1</v>
      </c>
      <c r="E27" s="111" t="e">
        <f>VLOOKUP(D27,'Formulas L'!$A$5:$V$43,G27+2,FALSE)</f>
        <v>#N/A</v>
      </c>
      <c r="F27" s="186"/>
      <c r="G27" s="186"/>
      <c r="H27" s="186"/>
      <c r="I27" s="112" t="str">
        <f>VLOOKUP(D27,'Formulas L'!$A$3:$Y$39,23,FALSE)</f>
        <v>NDL</v>
      </c>
      <c r="J27" s="112" t="str">
        <f>VLOOKUP(D27,'Formulas L'!$A$3:$Y$40,24,FALSE)</f>
        <v>BN</v>
      </c>
      <c r="K27" s="112" t="str">
        <f>VLOOKUP(D27,'Formulas L'!$A$3:$Y$40,25,FALSE)</f>
        <v>LP</v>
      </c>
      <c r="L27" s="113">
        <f t="shared" si="0"/>
        <v>0</v>
      </c>
      <c r="M27" s="187"/>
      <c r="N27" s="113">
        <f t="shared" si="1"/>
        <v>0</v>
      </c>
      <c r="O27" s="187"/>
      <c r="P27" s="113">
        <f t="shared" si="2"/>
        <v>0</v>
      </c>
      <c r="Q27" s="188"/>
      <c r="R27" s="114">
        <f t="shared" si="3"/>
        <v>0</v>
      </c>
      <c r="S27" s="48"/>
      <c r="T27" s="93"/>
      <c r="U27" s="115">
        <f t="shared" si="4"/>
        <v>0</v>
      </c>
      <c r="V27" s="116">
        <f t="shared" si="5"/>
        <v>0</v>
      </c>
      <c r="W27" s="117">
        <f t="shared" si="6"/>
        <v>0</v>
      </c>
      <c r="X27" s="115">
        <f t="shared" si="7"/>
        <v>0</v>
      </c>
      <c r="Y27" s="116">
        <f t="shared" si="8"/>
        <v>0</v>
      </c>
      <c r="Z27" s="117">
        <f t="shared" si="9"/>
        <v>0</v>
      </c>
      <c r="AA27" s="115">
        <f t="shared" si="10"/>
        <v>0</v>
      </c>
      <c r="AB27" s="116">
        <f t="shared" si="11"/>
        <v>0</v>
      </c>
      <c r="AC27" s="117">
        <f t="shared" si="12"/>
        <v>0</v>
      </c>
      <c r="AD27" s="115">
        <f t="shared" si="13"/>
        <v>0</v>
      </c>
      <c r="AE27" s="116">
        <f t="shared" si="14"/>
        <v>0</v>
      </c>
      <c r="AF27" s="117">
        <f t="shared" si="15"/>
        <v>0</v>
      </c>
      <c r="AG27" s="115">
        <f t="shared" si="16"/>
        <v>0</v>
      </c>
      <c r="AH27" s="116">
        <f t="shared" si="17"/>
        <v>0</v>
      </c>
      <c r="AI27" s="117">
        <f t="shared" si="18"/>
        <v>0</v>
      </c>
      <c r="AJ27" s="115">
        <f t="shared" si="19"/>
        <v>0</v>
      </c>
      <c r="AK27" s="116">
        <f t="shared" si="20"/>
        <v>0</v>
      </c>
      <c r="AL27" s="117">
        <f t="shared" si="21"/>
        <v>0</v>
      </c>
      <c r="AM27" s="115">
        <f t="shared" si="22"/>
        <v>0</v>
      </c>
      <c r="AN27" s="116">
        <f t="shared" si="23"/>
        <v>0</v>
      </c>
      <c r="AO27" s="117">
        <f t="shared" si="24"/>
        <v>0</v>
      </c>
      <c r="AP27" s="115">
        <f t="shared" si="25"/>
        <v>0</v>
      </c>
      <c r="AQ27" s="116">
        <f t="shared" si="26"/>
        <v>0</v>
      </c>
      <c r="AR27" s="117">
        <f t="shared" si="27"/>
        <v>0</v>
      </c>
      <c r="AS27" s="115">
        <f t="shared" si="28"/>
        <v>0</v>
      </c>
      <c r="AT27" s="116">
        <f t="shared" si="29"/>
        <v>0</v>
      </c>
      <c r="AU27" s="117">
        <f t="shared" si="30"/>
        <v>0</v>
      </c>
      <c r="AV27" s="115">
        <f t="shared" si="31"/>
        <v>0</v>
      </c>
      <c r="AW27" s="116">
        <f t="shared" si="32"/>
        <v>0</v>
      </c>
      <c r="AX27" s="117">
        <f t="shared" si="33"/>
        <v>0</v>
      </c>
      <c r="AY27" s="115">
        <f t="shared" si="34"/>
        <v>0</v>
      </c>
      <c r="AZ27" s="116">
        <f t="shared" si="35"/>
        <v>0</v>
      </c>
      <c r="BA27" s="117">
        <f t="shared" si="36"/>
        <v>0</v>
      </c>
      <c r="BB27" s="115">
        <f t="shared" si="37"/>
        <v>0</v>
      </c>
      <c r="BC27" s="116">
        <f t="shared" si="38"/>
        <v>0</v>
      </c>
      <c r="BD27" s="117">
        <f t="shared" si="39"/>
        <v>0</v>
      </c>
      <c r="BE27" s="115">
        <f t="shared" si="40"/>
        <v>0</v>
      </c>
      <c r="BF27" s="116">
        <f t="shared" si="41"/>
        <v>0</v>
      </c>
      <c r="BG27" s="117">
        <f t="shared" si="42"/>
        <v>0</v>
      </c>
      <c r="BH27" s="115">
        <f t="shared" si="43"/>
        <v>0</v>
      </c>
      <c r="BI27" s="116">
        <f t="shared" si="44"/>
        <v>0</v>
      </c>
      <c r="BJ27" s="117">
        <f t="shared" si="45"/>
        <v>0</v>
      </c>
      <c r="BK27" s="115">
        <f t="shared" si="46"/>
        <v>0</v>
      </c>
      <c r="BL27" s="116">
        <f t="shared" si="47"/>
        <v>0</v>
      </c>
      <c r="BM27" s="117">
        <f t="shared" si="48"/>
        <v>0</v>
      </c>
      <c r="BN27" s="115">
        <f t="shared" si="49"/>
        <v>0</v>
      </c>
      <c r="BO27" s="116">
        <f t="shared" si="50"/>
        <v>0</v>
      </c>
      <c r="BP27" s="117">
        <f t="shared" si="51"/>
        <v>0</v>
      </c>
      <c r="BQ27" s="115">
        <f t="shared" si="52"/>
        <v>0</v>
      </c>
      <c r="BR27" s="116">
        <f t="shared" si="53"/>
        <v>0</v>
      </c>
      <c r="BS27" s="117">
        <f t="shared" si="54"/>
        <v>0</v>
      </c>
      <c r="BT27" s="115">
        <f t="shared" si="55"/>
        <v>0</v>
      </c>
      <c r="BU27" s="116">
        <f t="shared" si="56"/>
        <v>0</v>
      </c>
      <c r="BV27" s="117">
        <f t="shared" si="57"/>
        <v>0</v>
      </c>
      <c r="BW27" s="115">
        <f t="shared" si="58"/>
        <v>0</v>
      </c>
      <c r="BX27" s="116">
        <f t="shared" si="59"/>
        <v>0</v>
      </c>
      <c r="BY27" s="118">
        <f t="shared" si="60"/>
        <v>0</v>
      </c>
      <c r="BZ27" s="115">
        <f t="shared" si="61"/>
        <v>0</v>
      </c>
      <c r="CA27" s="116">
        <f t="shared" si="62"/>
        <v>0</v>
      </c>
      <c r="CB27" s="117">
        <f t="shared" si="63"/>
        <v>0</v>
      </c>
    </row>
    <row r="28" spans="1:80" s="90" customFormat="1" ht="19.5" customHeight="1" hidden="1">
      <c r="A28" s="108">
        <v>14</v>
      </c>
      <c r="B28" s="183"/>
      <c r="C28" s="109"/>
      <c r="D28" s="109">
        <v>1</v>
      </c>
      <c r="E28" s="111" t="e">
        <f>VLOOKUP(D28,'Formulas L'!$A$5:$V$43,G28+2,FALSE)</f>
        <v>#N/A</v>
      </c>
      <c r="F28" s="186"/>
      <c r="G28" s="186"/>
      <c r="H28" s="186"/>
      <c r="I28" s="112" t="str">
        <f>VLOOKUP(D28,'Formulas L'!$A$3:$Y$39,23,FALSE)</f>
        <v>NDL</v>
      </c>
      <c r="J28" s="112" t="str">
        <f>VLOOKUP(D28,'Formulas L'!$A$3:$Y$40,24,FALSE)</f>
        <v>BN</v>
      </c>
      <c r="K28" s="112" t="str">
        <f>VLOOKUP(D28,'Formulas L'!$A$3:$Y$40,25,FALSE)</f>
        <v>LP</v>
      </c>
      <c r="L28" s="113">
        <f t="shared" si="0"/>
        <v>0</v>
      </c>
      <c r="M28" s="187"/>
      <c r="N28" s="113">
        <f t="shared" si="1"/>
        <v>0</v>
      </c>
      <c r="O28" s="187"/>
      <c r="P28" s="113">
        <f t="shared" si="2"/>
        <v>0</v>
      </c>
      <c r="Q28" s="188"/>
      <c r="R28" s="114">
        <f t="shared" si="3"/>
        <v>0</v>
      </c>
      <c r="S28" s="48"/>
      <c r="T28" s="93"/>
      <c r="U28" s="115">
        <f t="shared" si="4"/>
        <v>0</v>
      </c>
      <c r="V28" s="116">
        <f t="shared" si="5"/>
        <v>0</v>
      </c>
      <c r="W28" s="117">
        <f t="shared" si="6"/>
        <v>0</v>
      </c>
      <c r="X28" s="115">
        <f t="shared" si="7"/>
        <v>0</v>
      </c>
      <c r="Y28" s="116">
        <f t="shared" si="8"/>
        <v>0</v>
      </c>
      <c r="Z28" s="117">
        <f t="shared" si="9"/>
        <v>0</v>
      </c>
      <c r="AA28" s="115">
        <f t="shared" si="10"/>
        <v>0</v>
      </c>
      <c r="AB28" s="116">
        <f t="shared" si="11"/>
        <v>0</v>
      </c>
      <c r="AC28" s="117">
        <f t="shared" si="12"/>
        <v>0</v>
      </c>
      <c r="AD28" s="115">
        <f t="shared" si="13"/>
        <v>0</v>
      </c>
      <c r="AE28" s="116">
        <f t="shared" si="14"/>
        <v>0</v>
      </c>
      <c r="AF28" s="117">
        <f t="shared" si="15"/>
        <v>0</v>
      </c>
      <c r="AG28" s="115">
        <f t="shared" si="16"/>
        <v>0</v>
      </c>
      <c r="AH28" s="116">
        <f t="shared" si="17"/>
        <v>0</v>
      </c>
      <c r="AI28" s="117">
        <f t="shared" si="18"/>
        <v>0</v>
      </c>
      <c r="AJ28" s="115">
        <f t="shared" si="19"/>
        <v>0</v>
      </c>
      <c r="AK28" s="116">
        <f t="shared" si="20"/>
        <v>0</v>
      </c>
      <c r="AL28" s="117">
        <f t="shared" si="21"/>
        <v>0</v>
      </c>
      <c r="AM28" s="115">
        <f t="shared" si="22"/>
        <v>0</v>
      </c>
      <c r="AN28" s="116">
        <f t="shared" si="23"/>
        <v>0</v>
      </c>
      <c r="AO28" s="117">
        <f t="shared" si="24"/>
        <v>0</v>
      </c>
      <c r="AP28" s="115">
        <f t="shared" si="25"/>
        <v>0</v>
      </c>
      <c r="AQ28" s="116">
        <f t="shared" si="26"/>
        <v>0</v>
      </c>
      <c r="AR28" s="117">
        <f t="shared" si="27"/>
        <v>0</v>
      </c>
      <c r="AS28" s="115">
        <f t="shared" si="28"/>
        <v>0</v>
      </c>
      <c r="AT28" s="116">
        <f t="shared" si="29"/>
        <v>0</v>
      </c>
      <c r="AU28" s="117">
        <f t="shared" si="30"/>
        <v>0</v>
      </c>
      <c r="AV28" s="115">
        <f t="shared" si="31"/>
        <v>0</v>
      </c>
      <c r="AW28" s="116">
        <f t="shared" si="32"/>
        <v>0</v>
      </c>
      <c r="AX28" s="117">
        <f t="shared" si="33"/>
        <v>0</v>
      </c>
      <c r="AY28" s="115">
        <f t="shared" si="34"/>
        <v>0</v>
      </c>
      <c r="AZ28" s="116">
        <f t="shared" si="35"/>
        <v>0</v>
      </c>
      <c r="BA28" s="117">
        <f t="shared" si="36"/>
        <v>0</v>
      </c>
      <c r="BB28" s="115">
        <f t="shared" si="37"/>
        <v>0</v>
      </c>
      <c r="BC28" s="116">
        <f t="shared" si="38"/>
        <v>0</v>
      </c>
      <c r="BD28" s="117">
        <f t="shared" si="39"/>
        <v>0</v>
      </c>
      <c r="BE28" s="115">
        <f t="shared" si="40"/>
        <v>0</v>
      </c>
      <c r="BF28" s="116">
        <f t="shared" si="41"/>
        <v>0</v>
      </c>
      <c r="BG28" s="117">
        <f t="shared" si="42"/>
        <v>0</v>
      </c>
      <c r="BH28" s="115">
        <f t="shared" si="43"/>
        <v>0</v>
      </c>
      <c r="BI28" s="116">
        <f t="shared" si="44"/>
        <v>0</v>
      </c>
      <c r="BJ28" s="117">
        <f t="shared" si="45"/>
        <v>0</v>
      </c>
      <c r="BK28" s="115">
        <f t="shared" si="46"/>
        <v>0</v>
      </c>
      <c r="BL28" s="116">
        <f t="shared" si="47"/>
        <v>0</v>
      </c>
      <c r="BM28" s="117">
        <f t="shared" si="48"/>
        <v>0</v>
      </c>
      <c r="BN28" s="115">
        <f t="shared" si="49"/>
        <v>0</v>
      </c>
      <c r="BO28" s="116">
        <f t="shared" si="50"/>
        <v>0</v>
      </c>
      <c r="BP28" s="117">
        <f t="shared" si="51"/>
        <v>0</v>
      </c>
      <c r="BQ28" s="115">
        <f t="shared" si="52"/>
        <v>0</v>
      </c>
      <c r="BR28" s="116">
        <f t="shared" si="53"/>
        <v>0</v>
      </c>
      <c r="BS28" s="117">
        <f t="shared" si="54"/>
        <v>0</v>
      </c>
      <c r="BT28" s="115">
        <f t="shared" si="55"/>
        <v>0</v>
      </c>
      <c r="BU28" s="116">
        <f t="shared" si="56"/>
        <v>0</v>
      </c>
      <c r="BV28" s="117">
        <f t="shared" si="57"/>
        <v>0</v>
      </c>
      <c r="BW28" s="115">
        <f t="shared" si="58"/>
        <v>0</v>
      </c>
      <c r="BX28" s="116">
        <f t="shared" si="59"/>
        <v>0</v>
      </c>
      <c r="BY28" s="118">
        <f t="shared" si="60"/>
        <v>0</v>
      </c>
      <c r="BZ28" s="115">
        <f t="shared" si="61"/>
        <v>0</v>
      </c>
      <c r="CA28" s="116">
        <f t="shared" si="62"/>
        <v>0</v>
      </c>
      <c r="CB28" s="117">
        <f t="shared" si="63"/>
        <v>0</v>
      </c>
    </row>
    <row r="29" spans="1:80" s="90" customFormat="1" ht="19.5" customHeight="1" hidden="1">
      <c r="A29" s="108">
        <v>15</v>
      </c>
      <c r="B29" s="185"/>
      <c r="C29" s="109"/>
      <c r="D29" s="109">
        <v>1</v>
      </c>
      <c r="E29" s="111" t="e">
        <f>VLOOKUP(D29,'Formulas L'!$A$5:$V$43,G29+2,FALSE)</f>
        <v>#N/A</v>
      </c>
      <c r="F29" s="186"/>
      <c r="G29" s="186"/>
      <c r="H29" s="186"/>
      <c r="I29" s="112" t="str">
        <f>VLOOKUP(D29,'Formulas L'!$A$3:$Y$39,23,FALSE)</f>
        <v>NDL</v>
      </c>
      <c r="J29" s="112" t="str">
        <f>VLOOKUP(D29,'Formulas L'!$A$3:$Y$40,24,FALSE)</f>
        <v>BN</v>
      </c>
      <c r="K29" s="112" t="str">
        <f>VLOOKUP(D29,'Formulas L'!$A$3:$Y$40,25,FALSE)</f>
        <v>LP</v>
      </c>
      <c r="L29" s="113">
        <f t="shared" si="0"/>
        <v>0</v>
      </c>
      <c r="M29" s="187"/>
      <c r="N29" s="113">
        <f t="shared" si="1"/>
        <v>0</v>
      </c>
      <c r="O29" s="187"/>
      <c r="P29" s="113">
        <f t="shared" si="2"/>
        <v>0</v>
      </c>
      <c r="Q29" s="188"/>
      <c r="R29" s="114">
        <f t="shared" si="3"/>
        <v>0</v>
      </c>
      <c r="S29" s="48"/>
      <c r="T29" s="93"/>
      <c r="U29" s="115">
        <f t="shared" si="4"/>
        <v>0</v>
      </c>
      <c r="V29" s="116">
        <f t="shared" si="5"/>
        <v>0</v>
      </c>
      <c r="W29" s="117">
        <f t="shared" si="6"/>
        <v>0</v>
      </c>
      <c r="X29" s="115">
        <f t="shared" si="7"/>
        <v>0</v>
      </c>
      <c r="Y29" s="116">
        <f t="shared" si="8"/>
        <v>0</v>
      </c>
      <c r="Z29" s="117">
        <f t="shared" si="9"/>
        <v>0</v>
      </c>
      <c r="AA29" s="115">
        <f t="shared" si="10"/>
        <v>0</v>
      </c>
      <c r="AB29" s="116">
        <f t="shared" si="11"/>
        <v>0</v>
      </c>
      <c r="AC29" s="117">
        <f t="shared" si="12"/>
        <v>0</v>
      </c>
      <c r="AD29" s="115">
        <f t="shared" si="13"/>
        <v>0</v>
      </c>
      <c r="AE29" s="116">
        <f t="shared" si="14"/>
        <v>0</v>
      </c>
      <c r="AF29" s="117">
        <f t="shared" si="15"/>
        <v>0</v>
      </c>
      <c r="AG29" s="115">
        <f t="shared" si="16"/>
        <v>0</v>
      </c>
      <c r="AH29" s="116">
        <f t="shared" si="17"/>
        <v>0</v>
      </c>
      <c r="AI29" s="117">
        <f t="shared" si="18"/>
        <v>0</v>
      </c>
      <c r="AJ29" s="115">
        <f t="shared" si="19"/>
        <v>0</v>
      </c>
      <c r="AK29" s="116">
        <f t="shared" si="20"/>
        <v>0</v>
      </c>
      <c r="AL29" s="117">
        <f t="shared" si="21"/>
        <v>0</v>
      </c>
      <c r="AM29" s="115">
        <f t="shared" si="22"/>
        <v>0</v>
      </c>
      <c r="AN29" s="116">
        <f t="shared" si="23"/>
        <v>0</v>
      </c>
      <c r="AO29" s="117">
        <f t="shared" si="24"/>
        <v>0</v>
      </c>
      <c r="AP29" s="115">
        <f t="shared" si="25"/>
        <v>0</v>
      </c>
      <c r="AQ29" s="116">
        <f t="shared" si="26"/>
        <v>0</v>
      </c>
      <c r="AR29" s="117">
        <f t="shared" si="27"/>
        <v>0</v>
      </c>
      <c r="AS29" s="115">
        <f t="shared" si="28"/>
        <v>0</v>
      </c>
      <c r="AT29" s="116">
        <f t="shared" si="29"/>
        <v>0</v>
      </c>
      <c r="AU29" s="117">
        <f t="shared" si="30"/>
        <v>0</v>
      </c>
      <c r="AV29" s="115">
        <f t="shared" si="31"/>
        <v>0</v>
      </c>
      <c r="AW29" s="116">
        <f t="shared" si="32"/>
        <v>0</v>
      </c>
      <c r="AX29" s="117">
        <f t="shared" si="33"/>
        <v>0</v>
      </c>
      <c r="AY29" s="115">
        <f t="shared" si="34"/>
        <v>0</v>
      </c>
      <c r="AZ29" s="116">
        <f t="shared" si="35"/>
        <v>0</v>
      </c>
      <c r="BA29" s="117">
        <f t="shared" si="36"/>
        <v>0</v>
      </c>
      <c r="BB29" s="115">
        <f t="shared" si="37"/>
        <v>0</v>
      </c>
      <c r="BC29" s="116">
        <f t="shared" si="38"/>
        <v>0</v>
      </c>
      <c r="BD29" s="117">
        <f t="shared" si="39"/>
        <v>0</v>
      </c>
      <c r="BE29" s="115">
        <f t="shared" si="40"/>
        <v>0</v>
      </c>
      <c r="BF29" s="116">
        <f t="shared" si="41"/>
        <v>0</v>
      </c>
      <c r="BG29" s="117">
        <f t="shared" si="42"/>
        <v>0</v>
      </c>
      <c r="BH29" s="115">
        <f t="shared" si="43"/>
        <v>0</v>
      </c>
      <c r="BI29" s="116">
        <f t="shared" si="44"/>
        <v>0</v>
      </c>
      <c r="BJ29" s="117">
        <f t="shared" si="45"/>
        <v>0</v>
      </c>
      <c r="BK29" s="115">
        <f t="shared" si="46"/>
        <v>0</v>
      </c>
      <c r="BL29" s="116">
        <f t="shared" si="47"/>
        <v>0</v>
      </c>
      <c r="BM29" s="117">
        <f t="shared" si="48"/>
        <v>0</v>
      </c>
      <c r="BN29" s="115">
        <f t="shared" si="49"/>
        <v>0</v>
      </c>
      <c r="BO29" s="116">
        <f t="shared" si="50"/>
        <v>0</v>
      </c>
      <c r="BP29" s="117">
        <f t="shared" si="51"/>
        <v>0</v>
      </c>
      <c r="BQ29" s="115">
        <f t="shared" si="52"/>
        <v>0</v>
      </c>
      <c r="BR29" s="116">
        <f t="shared" si="53"/>
        <v>0</v>
      </c>
      <c r="BS29" s="117">
        <f t="shared" si="54"/>
        <v>0</v>
      </c>
      <c r="BT29" s="115">
        <f t="shared" si="55"/>
        <v>0</v>
      </c>
      <c r="BU29" s="116">
        <f t="shared" si="56"/>
        <v>0</v>
      </c>
      <c r="BV29" s="117">
        <f t="shared" si="57"/>
        <v>0</v>
      </c>
      <c r="BW29" s="115">
        <f t="shared" si="58"/>
        <v>0</v>
      </c>
      <c r="BX29" s="116">
        <f t="shared" si="59"/>
        <v>0</v>
      </c>
      <c r="BY29" s="118">
        <f t="shared" si="60"/>
        <v>0</v>
      </c>
      <c r="BZ29" s="115">
        <f t="shared" si="61"/>
        <v>0</v>
      </c>
      <c r="CA29" s="116">
        <f t="shared" si="62"/>
        <v>0</v>
      </c>
      <c r="CB29" s="117">
        <f t="shared" si="63"/>
        <v>0</v>
      </c>
    </row>
    <row r="30" spans="1:80" s="90" customFormat="1" ht="19.5" customHeight="1" hidden="1">
      <c r="A30" s="108">
        <v>16</v>
      </c>
      <c r="B30" s="184"/>
      <c r="C30" s="109"/>
      <c r="D30" s="109">
        <v>1</v>
      </c>
      <c r="E30" s="111" t="e">
        <f>VLOOKUP(D30,'Formulas L'!$A$5:$V$43,G30+2,FALSE)</f>
        <v>#N/A</v>
      </c>
      <c r="F30" s="186"/>
      <c r="G30" s="186"/>
      <c r="H30" s="186"/>
      <c r="I30" s="112" t="str">
        <f>VLOOKUP(D30,'Formulas L'!$A$3:$Y$39,23,FALSE)</f>
        <v>NDL</v>
      </c>
      <c r="J30" s="112" t="str">
        <f>VLOOKUP(D30,'Formulas L'!$A$3:$Y$40,24,FALSE)</f>
        <v>BN</v>
      </c>
      <c r="K30" s="112" t="str">
        <f>VLOOKUP(D30,'Formulas L'!$A$3:$Y$40,25,FALSE)</f>
        <v>LP</v>
      </c>
      <c r="L30" s="113">
        <f t="shared" si="0"/>
        <v>0</v>
      </c>
      <c r="M30" s="187"/>
      <c r="N30" s="113">
        <f t="shared" si="1"/>
        <v>0</v>
      </c>
      <c r="O30" s="187"/>
      <c r="P30" s="113">
        <f t="shared" si="2"/>
        <v>0</v>
      </c>
      <c r="Q30" s="188"/>
      <c r="R30" s="114">
        <f t="shared" si="3"/>
        <v>0</v>
      </c>
      <c r="S30" s="48"/>
      <c r="T30" s="93"/>
      <c r="U30" s="115">
        <f t="shared" si="4"/>
        <v>0</v>
      </c>
      <c r="V30" s="116">
        <f t="shared" si="5"/>
        <v>0</v>
      </c>
      <c r="W30" s="117">
        <f t="shared" si="6"/>
        <v>0</v>
      </c>
      <c r="X30" s="115">
        <f t="shared" si="7"/>
        <v>0</v>
      </c>
      <c r="Y30" s="116">
        <f t="shared" si="8"/>
        <v>0</v>
      </c>
      <c r="Z30" s="117">
        <f t="shared" si="9"/>
        <v>0</v>
      </c>
      <c r="AA30" s="115">
        <f t="shared" si="10"/>
        <v>0</v>
      </c>
      <c r="AB30" s="116">
        <f t="shared" si="11"/>
        <v>0</v>
      </c>
      <c r="AC30" s="117">
        <f t="shared" si="12"/>
        <v>0</v>
      </c>
      <c r="AD30" s="115">
        <f t="shared" si="13"/>
        <v>0</v>
      </c>
      <c r="AE30" s="116">
        <f t="shared" si="14"/>
        <v>0</v>
      </c>
      <c r="AF30" s="117">
        <f t="shared" si="15"/>
        <v>0</v>
      </c>
      <c r="AG30" s="115">
        <f t="shared" si="16"/>
        <v>0</v>
      </c>
      <c r="AH30" s="116">
        <f t="shared" si="17"/>
        <v>0</v>
      </c>
      <c r="AI30" s="117">
        <f t="shared" si="18"/>
        <v>0</v>
      </c>
      <c r="AJ30" s="115">
        <f t="shared" si="19"/>
        <v>0</v>
      </c>
      <c r="AK30" s="116">
        <f t="shared" si="20"/>
        <v>0</v>
      </c>
      <c r="AL30" s="117">
        <f t="shared" si="21"/>
        <v>0</v>
      </c>
      <c r="AM30" s="115">
        <f t="shared" si="22"/>
        <v>0</v>
      </c>
      <c r="AN30" s="116">
        <f t="shared" si="23"/>
        <v>0</v>
      </c>
      <c r="AO30" s="117">
        <f t="shared" si="24"/>
        <v>0</v>
      </c>
      <c r="AP30" s="115">
        <f t="shared" si="25"/>
        <v>0</v>
      </c>
      <c r="AQ30" s="116">
        <f t="shared" si="26"/>
        <v>0</v>
      </c>
      <c r="AR30" s="117">
        <f t="shared" si="27"/>
        <v>0</v>
      </c>
      <c r="AS30" s="115">
        <f t="shared" si="28"/>
        <v>0</v>
      </c>
      <c r="AT30" s="116">
        <f t="shared" si="29"/>
        <v>0</v>
      </c>
      <c r="AU30" s="117">
        <f t="shared" si="30"/>
        <v>0</v>
      </c>
      <c r="AV30" s="115">
        <f t="shared" si="31"/>
        <v>0</v>
      </c>
      <c r="AW30" s="116">
        <f t="shared" si="32"/>
        <v>0</v>
      </c>
      <c r="AX30" s="117">
        <f t="shared" si="33"/>
        <v>0</v>
      </c>
      <c r="AY30" s="115">
        <f t="shared" si="34"/>
        <v>0</v>
      </c>
      <c r="AZ30" s="116">
        <f t="shared" si="35"/>
        <v>0</v>
      </c>
      <c r="BA30" s="117">
        <f t="shared" si="36"/>
        <v>0</v>
      </c>
      <c r="BB30" s="115">
        <f t="shared" si="37"/>
        <v>0</v>
      </c>
      <c r="BC30" s="116">
        <f t="shared" si="38"/>
        <v>0</v>
      </c>
      <c r="BD30" s="117">
        <f t="shared" si="39"/>
        <v>0</v>
      </c>
      <c r="BE30" s="115">
        <f t="shared" si="40"/>
        <v>0</v>
      </c>
      <c r="BF30" s="116">
        <f t="shared" si="41"/>
        <v>0</v>
      </c>
      <c r="BG30" s="117">
        <f t="shared" si="42"/>
        <v>0</v>
      </c>
      <c r="BH30" s="115">
        <f t="shared" si="43"/>
        <v>0</v>
      </c>
      <c r="BI30" s="116">
        <f t="shared" si="44"/>
        <v>0</v>
      </c>
      <c r="BJ30" s="117">
        <f t="shared" si="45"/>
        <v>0</v>
      </c>
      <c r="BK30" s="115">
        <f t="shared" si="46"/>
        <v>0</v>
      </c>
      <c r="BL30" s="116">
        <f t="shared" si="47"/>
        <v>0</v>
      </c>
      <c r="BM30" s="117">
        <f t="shared" si="48"/>
        <v>0</v>
      </c>
      <c r="BN30" s="115">
        <f t="shared" si="49"/>
        <v>0</v>
      </c>
      <c r="BO30" s="116">
        <f t="shared" si="50"/>
        <v>0</v>
      </c>
      <c r="BP30" s="117">
        <f t="shared" si="51"/>
        <v>0</v>
      </c>
      <c r="BQ30" s="115">
        <f t="shared" si="52"/>
        <v>0</v>
      </c>
      <c r="BR30" s="116">
        <f t="shared" si="53"/>
        <v>0</v>
      </c>
      <c r="BS30" s="117">
        <f t="shared" si="54"/>
        <v>0</v>
      </c>
      <c r="BT30" s="115">
        <f t="shared" si="55"/>
        <v>0</v>
      </c>
      <c r="BU30" s="116">
        <f t="shared" si="56"/>
        <v>0</v>
      </c>
      <c r="BV30" s="117">
        <f t="shared" si="57"/>
        <v>0</v>
      </c>
      <c r="BW30" s="115">
        <f t="shared" si="58"/>
        <v>0</v>
      </c>
      <c r="BX30" s="116">
        <f t="shared" si="59"/>
        <v>0</v>
      </c>
      <c r="BY30" s="118">
        <f t="shared" si="60"/>
        <v>0</v>
      </c>
      <c r="BZ30" s="115">
        <f t="shared" si="61"/>
        <v>0</v>
      </c>
      <c r="CA30" s="116">
        <f t="shared" si="62"/>
        <v>0</v>
      </c>
      <c r="CB30" s="117">
        <f t="shared" si="63"/>
        <v>0</v>
      </c>
    </row>
    <row r="31" spans="1:80" s="90" customFormat="1" ht="19.5" customHeight="1" hidden="1">
      <c r="A31" s="108">
        <v>17</v>
      </c>
      <c r="B31" s="183"/>
      <c r="C31" s="109"/>
      <c r="D31" s="109">
        <v>1</v>
      </c>
      <c r="E31" s="111" t="e">
        <f>VLOOKUP(D31,'Formulas L'!$A$5:$V$43,G31+2,FALSE)</f>
        <v>#N/A</v>
      </c>
      <c r="F31" s="186"/>
      <c r="G31" s="186"/>
      <c r="H31" s="186"/>
      <c r="I31" s="112" t="str">
        <f>VLOOKUP(D31,'Formulas L'!$A$3:$Y$39,23,FALSE)</f>
        <v>NDL</v>
      </c>
      <c r="J31" s="112" t="str">
        <f>VLOOKUP(D31,'Formulas L'!$A$3:$Y$40,24,FALSE)</f>
        <v>BN</v>
      </c>
      <c r="K31" s="112" t="str">
        <f>VLOOKUP(D31,'Formulas L'!$A$3:$Y$40,25,FALSE)</f>
        <v>LP</v>
      </c>
      <c r="L31" s="113">
        <f t="shared" si="0"/>
        <v>0</v>
      </c>
      <c r="M31" s="187"/>
      <c r="N31" s="113">
        <f t="shared" si="1"/>
        <v>0</v>
      </c>
      <c r="O31" s="187"/>
      <c r="P31" s="113">
        <f t="shared" si="2"/>
        <v>0</v>
      </c>
      <c r="Q31" s="188"/>
      <c r="R31" s="114">
        <f t="shared" si="3"/>
        <v>0</v>
      </c>
      <c r="S31" s="48"/>
      <c r="T31" s="93"/>
      <c r="U31" s="115">
        <f t="shared" si="4"/>
        <v>0</v>
      </c>
      <c r="V31" s="116">
        <f t="shared" si="5"/>
        <v>0</v>
      </c>
      <c r="W31" s="117">
        <f t="shared" si="6"/>
        <v>0</v>
      </c>
      <c r="X31" s="115">
        <f t="shared" si="7"/>
        <v>0</v>
      </c>
      <c r="Y31" s="116">
        <f t="shared" si="8"/>
        <v>0</v>
      </c>
      <c r="Z31" s="117">
        <f t="shared" si="9"/>
        <v>0</v>
      </c>
      <c r="AA31" s="115">
        <f t="shared" si="10"/>
        <v>0</v>
      </c>
      <c r="AB31" s="116">
        <f t="shared" si="11"/>
        <v>0</v>
      </c>
      <c r="AC31" s="117">
        <f t="shared" si="12"/>
        <v>0</v>
      </c>
      <c r="AD31" s="115">
        <f t="shared" si="13"/>
        <v>0</v>
      </c>
      <c r="AE31" s="116">
        <f t="shared" si="14"/>
        <v>0</v>
      </c>
      <c r="AF31" s="117">
        <f t="shared" si="15"/>
        <v>0</v>
      </c>
      <c r="AG31" s="115">
        <f t="shared" si="16"/>
        <v>0</v>
      </c>
      <c r="AH31" s="116">
        <f t="shared" si="17"/>
        <v>0</v>
      </c>
      <c r="AI31" s="117">
        <f t="shared" si="18"/>
        <v>0</v>
      </c>
      <c r="AJ31" s="115">
        <f t="shared" si="19"/>
        <v>0</v>
      </c>
      <c r="AK31" s="116">
        <f t="shared" si="20"/>
        <v>0</v>
      </c>
      <c r="AL31" s="117">
        <f t="shared" si="21"/>
        <v>0</v>
      </c>
      <c r="AM31" s="115">
        <f t="shared" si="22"/>
        <v>0</v>
      </c>
      <c r="AN31" s="116">
        <f t="shared" si="23"/>
        <v>0</v>
      </c>
      <c r="AO31" s="117">
        <f t="shared" si="24"/>
        <v>0</v>
      </c>
      <c r="AP31" s="115">
        <f t="shared" si="25"/>
        <v>0</v>
      </c>
      <c r="AQ31" s="116">
        <f t="shared" si="26"/>
        <v>0</v>
      </c>
      <c r="AR31" s="117">
        <f t="shared" si="27"/>
        <v>0</v>
      </c>
      <c r="AS31" s="115">
        <f t="shared" si="28"/>
        <v>0</v>
      </c>
      <c r="AT31" s="116">
        <f t="shared" si="29"/>
        <v>0</v>
      </c>
      <c r="AU31" s="117">
        <f t="shared" si="30"/>
        <v>0</v>
      </c>
      <c r="AV31" s="115">
        <f t="shared" si="31"/>
        <v>0</v>
      </c>
      <c r="AW31" s="116">
        <f t="shared" si="32"/>
        <v>0</v>
      </c>
      <c r="AX31" s="117">
        <f t="shared" si="33"/>
        <v>0</v>
      </c>
      <c r="AY31" s="115">
        <f t="shared" si="34"/>
        <v>0</v>
      </c>
      <c r="AZ31" s="116">
        <f t="shared" si="35"/>
        <v>0</v>
      </c>
      <c r="BA31" s="117">
        <f t="shared" si="36"/>
        <v>0</v>
      </c>
      <c r="BB31" s="115">
        <f t="shared" si="37"/>
        <v>0</v>
      </c>
      <c r="BC31" s="116">
        <f t="shared" si="38"/>
        <v>0</v>
      </c>
      <c r="BD31" s="117">
        <f t="shared" si="39"/>
        <v>0</v>
      </c>
      <c r="BE31" s="115">
        <f t="shared" si="40"/>
        <v>0</v>
      </c>
      <c r="BF31" s="116">
        <f t="shared" si="41"/>
        <v>0</v>
      </c>
      <c r="BG31" s="117">
        <f t="shared" si="42"/>
        <v>0</v>
      </c>
      <c r="BH31" s="115">
        <f t="shared" si="43"/>
        <v>0</v>
      </c>
      <c r="BI31" s="116">
        <f t="shared" si="44"/>
        <v>0</v>
      </c>
      <c r="BJ31" s="117">
        <f t="shared" si="45"/>
        <v>0</v>
      </c>
      <c r="BK31" s="115">
        <f t="shared" si="46"/>
        <v>0</v>
      </c>
      <c r="BL31" s="116">
        <f t="shared" si="47"/>
        <v>0</v>
      </c>
      <c r="BM31" s="117">
        <f t="shared" si="48"/>
        <v>0</v>
      </c>
      <c r="BN31" s="115">
        <f t="shared" si="49"/>
        <v>0</v>
      </c>
      <c r="BO31" s="116">
        <f t="shared" si="50"/>
        <v>0</v>
      </c>
      <c r="BP31" s="117">
        <f t="shared" si="51"/>
        <v>0</v>
      </c>
      <c r="BQ31" s="115">
        <f t="shared" si="52"/>
        <v>0</v>
      </c>
      <c r="BR31" s="116">
        <f t="shared" si="53"/>
        <v>0</v>
      </c>
      <c r="BS31" s="117">
        <f t="shared" si="54"/>
        <v>0</v>
      </c>
      <c r="BT31" s="115">
        <f t="shared" si="55"/>
        <v>0</v>
      </c>
      <c r="BU31" s="116">
        <f t="shared" si="56"/>
        <v>0</v>
      </c>
      <c r="BV31" s="117">
        <f t="shared" si="57"/>
        <v>0</v>
      </c>
      <c r="BW31" s="115">
        <f t="shared" si="58"/>
        <v>0</v>
      </c>
      <c r="BX31" s="116">
        <f t="shared" si="59"/>
        <v>0</v>
      </c>
      <c r="BY31" s="118">
        <f t="shared" si="60"/>
        <v>0</v>
      </c>
      <c r="BZ31" s="115">
        <f t="shared" si="61"/>
        <v>0</v>
      </c>
      <c r="CA31" s="116">
        <f t="shared" si="62"/>
        <v>0</v>
      </c>
      <c r="CB31" s="117">
        <f t="shared" si="63"/>
        <v>0</v>
      </c>
    </row>
    <row r="32" spans="1:80" s="90" customFormat="1" ht="19.5" customHeight="1" hidden="1">
      <c r="A32" s="108">
        <v>18</v>
      </c>
      <c r="B32" s="183"/>
      <c r="C32" s="109"/>
      <c r="D32" s="109">
        <v>1</v>
      </c>
      <c r="E32" s="111" t="e">
        <f>VLOOKUP(D32,'Formulas L'!$A$5:$V$43,G32+2,FALSE)</f>
        <v>#N/A</v>
      </c>
      <c r="F32" s="186"/>
      <c r="G32" s="186"/>
      <c r="H32" s="186"/>
      <c r="I32" s="112" t="str">
        <f>VLOOKUP(D32,'Formulas L'!$A$3:$Y$39,23,FALSE)</f>
        <v>NDL</v>
      </c>
      <c r="J32" s="112" t="str">
        <f>VLOOKUP(D32,'Formulas L'!$A$3:$Y$40,24,FALSE)</f>
        <v>BN</v>
      </c>
      <c r="K32" s="112" t="str">
        <f>VLOOKUP(D32,'Formulas L'!$A$3:$Y$40,25,FALSE)</f>
        <v>LP</v>
      </c>
      <c r="L32" s="113">
        <f t="shared" si="0"/>
        <v>0</v>
      </c>
      <c r="M32" s="187"/>
      <c r="N32" s="113">
        <f t="shared" si="1"/>
        <v>0</v>
      </c>
      <c r="O32" s="187"/>
      <c r="P32" s="113">
        <f t="shared" si="2"/>
        <v>0</v>
      </c>
      <c r="Q32" s="188"/>
      <c r="R32" s="114">
        <f t="shared" si="3"/>
        <v>0</v>
      </c>
      <c r="S32" s="48"/>
      <c r="T32" s="93"/>
      <c r="U32" s="115">
        <f t="shared" si="4"/>
        <v>0</v>
      </c>
      <c r="V32" s="116">
        <f t="shared" si="5"/>
        <v>0</v>
      </c>
      <c r="W32" s="117">
        <f t="shared" si="6"/>
        <v>0</v>
      </c>
      <c r="X32" s="115">
        <f t="shared" si="7"/>
        <v>0</v>
      </c>
      <c r="Y32" s="116">
        <f t="shared" si="8"/>
        <v>0</v>
      </c>
      <c r="Z32" s="117">
        <f t="shared" si="9"/>
        <v>0</v>
      </c>
      <c r="AA32" s="115">
        <f t="shared" si="10"/>
        <v>0</v>
      </c>
      <c r="AB32" s="116">
        <f t="shared" si="11"/>
        <v>0</v>
      </c>
      <c r="AC32" s="117">
        <f t="shared" si="12"/>
        <v>0</v>
      </c>
      <c r="AD32" s="115">
        <f t="shared" si="13"/>
        <v>0</v>
      </c>
      <c r="AE32" s="116">
        <f t="shared" si="14"/>
        <v>0</v>
      </c>
      <c r="AF32" s="117">
        <f t="shared" si="15"/>
        <v>0</v>
      </c>
      <c r="AG32" s="115">
        <f t="shared" si="16"/>
        <v>0</v>
      </c>
      <c r="AH32" s="116">
        <f t="shared" si="17"/>
        <v>0</v>
      </c>
      <c r="AI32" s="117">
        <f t="shared" si="18"/>
        <v>0</v>
      </c>
      <c r="AJ32" s="115">
        <f t="shared" si="19"/>
        <v>0</v>
      </c>
      <c r="AK32" s="116">
        <f t="shared" si="20"/>
        <v>0</v>
      </c>
      <c r="AL32" s="117">
        <f t="shared" si="21"/>
        <v>0</v>
      </c>
      <c r="AM32" s="115">
        <f t="shared" si="22"/>
        <v>0</v>
      </c>
      <c r="AN32" s="116">
        <f t="shared" si="23"/>
        <v>0</v>
      </c>
      <c r="AO32" s="117">
        <f t="shared" si="24"/>
        <v>0</v>
      </c>
      <c r="AP32" s="115">
        <f t="shared" si="25"/>
        <v>0</v>
      </c>
      <c r="AQ32" s="116">
        <f t="shared" si="26"/>
        <v>0</v>
      </c>
      <c r="AR32" s="117">
        <f t="shared" si="27"/>
        <v>0</v>
      </c>
      <c r="AS32" s="115">
        <f t="shared" si="28"/>
        <v>0</v>
      </c>
      <c r="AT32" s="116">
        <f t="shared" si="29"/>
        <v>0</v>
      </c>
      <c r="AU32" s="117">
        <f t="shared" si="30"/>
        <v>0</v>
      </c>
      <c r="AV32" s="115">
        <f t="shared" si="31"/>
        <v>0</v>
      </c>
      <c r="AW32" s="116">
        <f t="shared" si="32"/>
        <v>0</v>
      </c>
      <c r="AX32" s="117">
        <f t="shared" si="33"/>
        <v>0</v>
      </c>
      <c r="AY32" s="115">
        <f t="shared" si="34"/>
        <v>0</v>
      </c>
      <c r="AZ32" s="116">
        <f t="shared" si="35"/>
        <v>0</v>
      </c>
      <c r="BA32" s="117">
        <f t="shared" si="36"/>
        <v>0</v>
      </c>
      <c r="BB32" s="115">
        <f t="shared" si="37"/>
        <v>0</v>
      </c>
      <c r="BC32" s="116">
        <f t="shared" si="38"/>
        <v>0</v>
      </c>
      <c r="BD32" s="117">
        <f t="shared" si="39"/>
        <v>0</v>
      </c>
      <c r="BE32" s="115">
        <f t="shared" si="40"/>
        <v>0</v>
      </c>
      <c r="BF32" s="116">
        <f t="shared" si="41"/>
        <v>0</v>
      </c>
      <c r="BG32" s="117">
        <f t="shared" si="42"/>
        <v>0</v>
      </c>
      <c r="BH32" s="115">
        <f t="shared" si="43"/>
        <v>0</v>
      </c>
      <c r="BI32" s="116">
        <f t="shared" si="44"/>
        <v>0</v>
      </c>
      <c r="BJ32" s="117">
        <f t="shared" si="45"/>
        <v>0</v>
      </c>
      <c r="BK32" s="115">
        <f t="shared" si="46"/>
        <v>0</v>
      </c>
      <c r="BL32" s="116">
        <f t="shared" si="47"/>
        <v>0</v>
      </c>
      <c r="BM32" s="117">
        <f t="shared" si="48"/>
        <v>0</v>
      </c>
      <c r="BN32" s="115">
        <f t="shared" si="49"/>
        <v>0</v>
      </c>
      <c r="BO32" s="116">
        <f t="shared" si="50"/>
        <v>0</v>
      </c>
      <c r="BP32" s="117">
        <f t="shared" si="51"/>
        <v>0</v>
      </c>
      <c r="BQ32" s="115">
        <f t="shared" si="52"/>
        <v>0</v>
      </c>
      <c r="BR32" s="116">
        <f t="shared" si="53"/>
        <v>0</v>
      </c>
      <c r="BS32" s="117">
        <f t="shared" si="54"/>
        <v>0</v>
      </c>
      <c r="BT32" s="115">
        <f t="shared" si="55"/>
        <v>0</v>
      </c>
      <c r="BU32" s="116">
        <f t="shared" si="56"/>
        <v>0</v>
      </c>
      <c r="BV32" s="117">
        <f t="shared" si="57"/>
        <v>0</v>
      </c>
      <c r="BW32" s="115">
        <f t="shared" si="58"/>
        <v>0</v>
      </c>
      <c r="BX32" s="116">
        <f t="shared" si="59"/>
        <v>0</v>
      </c>
      <c r="BY32" s="118">
        <f t="shared" si="60"/>
        <v>0</v>
      </c>
      <c r="BZ32" s="115">
        <f t="shared" si="61"/>
        <v>0</v>
      </c>
      <c r="CA32" s="116">
        <f t="shared" si="62"/>
        <v>0</v>
      </c>
      <c r="CB32" s="117">
        <f t="shared" si="63"/>
        <v>0</v>
      </c>
    </row>
    <row r="33" spans="1:80" s="90" customFormat="1" ht="19.5" customHeight="1" hidden="1">
      <c r="A33" s="108">
        <v>19</v>
      </c>
      <c r="B33" s="183"/>
      <c r="C33" s="109"/>
      <c r="D33" s="109">
        <v>1</v>
      </c>
      <c r="E33" s="111" t="e">
        <f>VLOOKUP(D33,'Formulas L'!$A$5:$V$43,G33+2,FALSE)</f>
        <v>#N/A</v>
      </c>
      <c r="F33" s="186"/>
      <c r="G33" s="186"/>
      <c r="H33" s="186"/>
      <c r="I33" s="112" t="str">
        <f>VLOOKUP(D33,'Formulas L'!$A$3:$Y$39,23,FALSE)</f>
        <v>NDL</v>
      </c>
      <c r="J33" s="112" t="str">
        <f>VLOOKUP(D33,'Formulas L'!$A$3:$Y$40,24,FALSE)</f>
        <v>BN</v>
      </c>
      <c r="K33" s="112" t="str">
        <f>VLOOKUP(D33,'Formulas L'!$A$3:$Y$40,25,FALSE)</f>
        <v>LP</v>
      </c>
      <c r="L33" s="113">
        <f t="shared" si="0"/>
        <v>0</v>
      </c>
      <c r="M33" s="187"/>
      <c r="N33" s="113">
        <f t="shared" si="1"/>
        <v>0</v>
      </c>
      <c r="O33" s="187"/>
      <c r="P33" s="113">
        <f t="shared" si="2"/>
        <v>0</v>
      </c>
      <c r="Q33" s="188"/>
      <c r="R33" s="114">
        <f t="shared" si="3"/>
        <v>0</v>
      </c>
      <c r="S33" s="48"/>
      <c r="T33" s="93"/>
      <c r="U33" s="115">
        <f t="shared" si="4"/>
        <v>0</v>
      </c>
      <c r="V33" s="116">
        <f t="shared" si="5"/>
        <v>0</v>
      </c>
      <c r="W33" s="117">
        <f t="shared" si="6"/>
        <v>0</v>
      </c>
      <c r="X33" s="115">
        <f t="shared" si="7"/>
        <v>0</v>
      </c>
      <c r="Y33" s="116">
        <f t="shared" si="8"/>
        <v>0</v>
      </c>
      <c r="Z33" s="117">
        <f t="shared" si="9"/>
        <v>0</v>
      </c>
      <c r="AA33" s="115">
        <f t="shared" si="10"/>
        <v>0</v>
      </c>
      <c r="AB33" s="116">
        <f t="shared" si="11"/>
        <v>0</v>
      </c>
      <c r="AC33" s="117">
        <f t="shared" si="12"/>
        <v>0</v>
      </c>
      <c r="AD33" s="115">
        <f t="shared" si="13"/>
        <v>0</v>
      </c>
      <c r="AE33" s="116">
        <f t="shared" si="14"/>
        <v>0</v>
      </c>
      <c r="AF33" s="117">
        <f t="shared" si="15"/>
        <v>0</v>
      </c>
      <c r="AG33" s="115">
        <f t="shared" si="16"/>
        <v>0</v>
      </c>
      <c r="AH33" s="116">
        <f t="shared" si="17"/>
        <v>0</v>
      </c>
      <c r="AI33" s="117">
        <f t="shared" si="18"/>
        <v>0</v>
      </c>
      <c r="AJ33" s="115">
        <f t="shared" si="19"/>
        <v>0</v>
      </c>
      <c r="AK33" s="116">
        <f t="shared" si="20"/>
        <v>0</v>
      </c>
      <c r="AL33" s="117">
        <f t="shared" si="21"/>
        <v>0</v>
      </c>
      <c r="AM33" s="115">
        <f t="shared" si="22"/>
        <v>0</v>
      </c>
      <c r="AN33" s="116">
        <f t="shared" si="23"/>
        <v>0</v>
      </c>
      <c r="AO33" s="117">
        <f t="shared" si="24"/>
        <v>0</v>
      </c>
      <c r="AP33" s="115">
        <f t="shared" si="25"/>
        <v>0</v>
      </c>
      <c r="AQ33" s="116">
        <f t="shared" si="26"/>
        <v>0</v>
      </c>
      <c r="AR33" s="117">
        <f t="shared" si="27"/>
        <v>0</v>
      </c>
      <c r="AS33" s="115">
        <f t="shared" si="28"/>
        <v>0</v>
      </c>
      <c r="AT33" s="116">
        <f t="shared" si="29"/>
        <v>0</v>
      </c>
      <c r="AU33" s="117">
        <f t="shared" si="30"/>
        <v>0</v>
      </c>
      <c r="AV33" s="115">
        <f t="shared" si="31"/>
        <v>0</v>
      </c>
      <c r="AW33" s="116">
        <f t="shared" si="32"/>
        <v>0</v>
      </c>
      <c r="AX33" s="117">
        <f t="shared" si="33"/>
        <v>0</v>
      </c>
      <c r="AY33" s="115">
        <f t="shared" si="34"/>
        <v>0</v>
      </c>
      <c r="AZ33" s="116">
        <f t="shared" si="35"/>
        <v>0</v>
      </c>
      <c r="BA33" s="117">
        <f t="shared" si="36"/>
        <v>0</v>
      </c>
      <c r="BB33" s="115">
        <f t="shared" si="37"/>
        <v>0</v>
      </c>
      <c r="BC33" s="116">
        <f t="shared" si="38"/>
        <v>0</v>
      </c>
      <c r="BD33" s="117">
        <f t="shared" si="39"/>
        <v>0</v>
      </c>
      <c r="BE33" s="115">
        <f t="shared" si="40"/>
        <v>0</v>
      </c>
      <c r="BF33" s="116">
        <f t="shared" si="41"/>
        <v>0</v>
      </c>
      <c r="BG33" s="117">
        <f t="shared" si="42"/>
        <v>0</v>
      </c>
      <c r="BH33" s="115">
        <f t="shared" si="43"/>
        <v>0</v>
      </c>
      <c r="BI33" s="116">
        <f t="shared" si="44"/>
        <v>0</v>
      </c>
      <c r="BJ33" s="117">
        <f t="shared" si="45"/>
        <v>0</v>
      </c>
      <c r="BK33" s="115">
        <f t="shared" si="46"/>
        <v>0</v>
      </c>
      <c r="BL33" s="116">
        <f t="shared" si="47"/>
        <v>0</v>
      </c>
      <c r="BM33" s="117">
        <f t="shared" si="48"/>
        <v>0</v>
      </c>
      <c r="BN33" s="115">
        <f t="shared" si="49"/>
        <v>0</v>
      </c>
      <c r="BO33" s="116">
        <f t="shared" si="50"/>
        <v>0</v>
      </c>
      <c r="BP33" s="117">
        <f t="shared" si="51"/>
        <v>0</v>
      </c>
      <c r="BQ33" s="115">
        <f t="shared" si="52"/>
        <v>0</v>
      </c>
      <c r="BR33" s="116">
        <f t="shared" si="53"/>
        <v>0</v>
      </c>
      <c r="BS33" s="117">
        <f t="shared" si="54"/>
        <v>0</v>
      </c>
      <c r="BT33" s="115">
        <f t="shared" si="55"/>
        <v>0</v>
      </c>
      <c r="BU33" s="116">
        <f t="shared" si="56"/>
        <v>0</v>
      </c>
      <c r="BV33" s="117">
        <f t="shared" si="57"/>
        <v>0</v>
      </c>
      <c r="BW33" s="115">
        <f t="shared" si="58"/>
        <v>0</v>
      </c>
      <c r="BX33" s="116">
        <f t="shared" si="59"/>
        <v>0</v>
      </c>
      <c r="BY33" s="118">
        <f t="shared" si="60"/>
        <v>0</v>
      </c>
      <c r="BZ33" s="115">
        <f t="shared" si="61"/>
        <v>0</v>
      </c>
      <c r="CA33" s="116">
        <f t="shared" si="62"/>
        <v>0</v>
      </c>
      <c r="CB33" s="117">
        <f t="shared" si="63"/>
        <v>0</v>
      </c>
    </row>
    <row r="34" spans="1:80" s="90" customFormat="1" ht="19.5" customHeight="1" hidden="1">
      <c r="A34" s="108">
        <v>20</v>
      </c>
      <c r="B34" s="184"/>
      <c r="C34" s="109"/>
      <c r="D34" s="109">
        <v>1</v>
      </c>
      <c r="E34" s="111" t="e">
        <f>VLOOKUP(D34,'Formulas L'!$A$5:$V$43,G34+2,FALSE)</f>
        <v>#N/A</v>
      </c>
      <c r="F34" s="186"/>
      <c r="G34" s="186"/>
      <c r="H34" s="186"/>
      <c r="I34" s="112" t="str">
        <f>VLOOKUP(D34,'Formulas L'!$A$3:$Y$39,23,FALSE)</f>
        <v>NDL</v>
      </c>
      <c r="J34" s="112" t="str">
        <f>VLOOKUP(D34,'Formulas L'!$A$3:$Y$40,24,FALSE)</f>
        <v>BN</v>
      </c>
      <c r="K34" s="112" t="str">
        <f>VLOOKUP(D34,'Formulas L'!$A$3:$Y$40,25,FALSE)</f>
        <v>LP</v>
      </c>
      <c r="L34" s="113">
        <f t="shared" si="0"/>
        <v>0</v>
      </c>
      <c r="M34" s="187"/>
      <c r="N34" s="113">
        <f t="shared" si="1"/>
        <v>0</v>
      </c>
      <c r="O34" s="187"/>
      <c r="P34" s="113">
        <f t="shared" si="2"/>
        <v>0</v>
      </c>
      <c r="Q34" s="188"/>
      <c r="R34" s="114">
        <f t="shared" si="3"/>
        <v>0</v>
      </c>
      <c r="S34" s="48"/>
      <c r="T34" s="93"/>
      <c r="U34" s="115">
        <f t="shared" si="4"/>
        <v>0</v>
      </c>
      <c r="V34" s="116">
        <f t="shared" si="5"/>
        <v>0</v>
      </c>
      <c r="W34" s="117">
        <f t="shared" si="6"/>
        <v>0</v>
      </c>
      <c r="X34" s="115">
        <f t="shared" si="7"/>
        <v>0</v>
      </c>
      <c r="Y34" s="116">
        <f t="shared" si="8"/>
        <v>0</v>
      </c>
      <c r="Z34" s="117">
        <f t="shared" si="9"/>
        <v>0</v>
      </c>
      <c r="AA34" s="115">
        <f t="shared" si="10"/>
        <v>0</v>
      </c>
      <c r="AB34" s="116">
        <f t="shared" si="11"/>
        <v>0</v>
      </c>
      <c r="AC34" s="117">
        <f t="shared" si="12"/>
        <v>0</v>
      </c>
      <c r="AD34" s="115">
        <f t="shared" si="13"/>
        <v>0</v>
      </c>
      <c r="AE34" s="116">
        <f t="shared" si="14"/>
        <v>0</v>
      </c>
      <c r="AF34" s="117">
        <f t="shared" si="15"/>
        <v>0</v>
      </c>
      <c r="AG34" s="115">
        <f t="shared" si="16"/>
        <v>0</v>
      </c>
      <c r="AH34" s="116">
        <f t="shared" si="17"/>
        <v>0</v>
      </c>
      <c r="AI34" s="117">
        <f t="shared" si="18"/>
        <v>0</v>
      </c>
      <c r="AJ34" s="115">
        <f t="shared" si="19"/>
        <v>0</v>
      </c>
      <c r="AK34" s="116">
        <f t="shared" si="20"/>
        <v>0</v>
      </c>
      <c r="AL34" s="117">
        <f t="shared" si="21"/>
        <v>0</v>
      </c>
      <c r="AM34" s="115">
        <f t="shared" si="22"/>
        <v>0</v>
      </c>
      <c r="AN34" s="116">
        <f t="shared" si="23"/>
        <v>0</v>
      </c>
      <c r="AO34" s="117">
        <f t="shared" si="24"/>
        <v>0</v>
      </c>
      <c r="AP34" s="115">
        <f t="shared" si="25"/>
        <v>0</v>
      </c>
      <c r="AQ34" s="116">
        <f t="shared" si="26"/>
        <v>0</v>
      </c>
      <c r="AR34" s="117">
        <f t="shared" si="27"/>
        <v>0</v>
      </c>
      <c r="AS34" s="115">
        <f t="shared" si="28"/>
        <v>0</v>
      </c>
      <c r="AT34" s="116">
        <f t="shared" si="29"/>
        <v>0</v>
      </c>
      <c r="AU34" s="117">
        <f t="shared" si="30"/>
        <v>0</v>
      </c>
      <c r="AV34" s="115">
        <f t="shared" si="31"/>
        <v>0</v>
      </c>
      <c r="AW34" s="116">
        <f t="shared" si="32"/>
        <v>0</v>
      </c>
      <c r="AX34" s="117">
        <f t="shared" si="33"/>
        <v>0</v>
      </c>
      <c r="AY34" s="115">
        <f t="shared" si="34"/>
        <v>0</v>
      </c>
      <c r="AZ34" s="116">
        <f t="shared" si="35"/>
        <v>0</v>
      </c>
      <c r="BA34" s="117">
        <f t="shared" si="36"/>
        <v>0</v>
      </c>
      <c r="BB34" s="115">
        <f t="shared" si="37"/>
        <v>0</v>
      </c>
      <c r="BC34" s="116">
        <f t="shared" si="38"/>
        <v>0</v>
      </c>
      <c r="BD34" s="117">
        <f t="shared" si="39"/>
        <v>0</v>
      </c>
      <c r="BE34" s="115">
        <f t="shared" si="40"/>
        <v>0</v>
      </c>
      <c r="BF34" s="116">
        <f t="shared" si="41"/>
        <v>0</v>
      </c>
      <c r="BG34" s="117">
        <f t="shared" si="42"/>
        <v>0</v>
      </c>
      <c r="BH34" s="115">
        <f t="shared" si="43"/>
        <v>0</v>
      </c>
      <c r="BI34" s="116">
        <f t="shared" si="44"/>
        <v>0</v>
      </c>
      <c r="BJ34" s="117">
        <f t="shared" si="45"/>
        <v>0</v>
      </c>
      <c r="BK34" s="115">
        <f t="shared" si="46"/>
        <v>0</v>
      </c>
      <c r="BL34" s="116">
        <f t="shared" si="47"/>
        <v>0</v>
      </c>
      <c r="BM34" s="117">
        <f t="shared" si="48"/>
        <v>0</v>
      </c>
      <c r="BN34" s="115">
        <f t="shared" si="49"/>
        <v>0</v>
      </c>
      <c r="BO34" s="116">
        <f t="shared" si="50"/>
        <v>0</v>
      </c>
      <c r="BP34" s="117">
        <f t="shared" si="51"/>
        <v>0</v>
      </c>
      <c r="BQ34" s="115">
        <f t="shared" si="52"/>
        <v>0</v>
      </c>
      <c r="BR34" s="116">
        <f t="shared" si="53"/>
        <v>0</v>
      </c>
      <c r="BS34" s="117">
        <f t="shared" si="54"/>
        <v>0</v>
      </c>
      <c r="BT34" s="115">
        <f t="shared" si="55"/>
        <v>0</v>
      </c>
      <c r="BU34" s="116">
        <f t="shared" si="56"/>
        <v>0</v>
      </c>
      <c r="BV34" s="117">
        <f t="shared" si="57"/>
        <v>0</v>
      </c>
      <c r="BW34" s="115">
        <f t="shared" si="58"/>
        <v>0</v>
      </c>
      <c r="BX34" s="116">
        <f t="shared" si="59"/>
        <v>0</v>
      </c>
      <c r="BY34" s="118">
        <f t="shared" si="60"/>
        <v>0</v>
      </c>
      <c r="BZ34" s="115">
        <f t="shared" si="61"/>
        <v>0</v>
      </c>
      <c r="CA34" s="116">
        <f t="shared" si="62"/>
        <v>0</v>
      </c>
      <c r="CB34" s="117">
        <f t="shared" si="63"/>
        <v>0</v>
      </c>
    </row>
    <row r="35" spans="1:80" s="90" customFormat="1" ht="19.5" customHeight="1" hidden="1">
      <c r="A35" s="108">
        <v>21</v>
      </c>
      <c r="B35" s="184"/>
      <c r="C35" s="109"/>
      <c r="D35" s="109">
        <v>1</v>
      </c>
      <c r="E35" s="111" t="e">
        <f>VLOOKUP(D35,'Formulas L'!$A$5:$V$43,G35+2,FALSE)</f>
        <v>#N/A</v>
      </c>
      <c r="F35" s="186"/>
      <c r="G35" s="186"/>
      <c r="H35" s="186"/>
      <c r="I35" s="112" t="str">
        <f>VLOOKUP(D35,'Formulas L'!$A$3:$Y$39,23,FALSE)</f>
        <v>NDL</v>
      </c>
      <c r="J35" s="112" t="str">
        <f>VLOOKUP(D35,'Formulas L'!$A$3:$Y$40,24,FALSE)</f>
        <v>BN</v>
      </c>
      <c r="K35" s="112" t="str">
        <f>VLOOKUP(D35,'Formulas L'!$A$3:$Y$40,25,FALSE)</f>
        <v>LP</v>
      </c>
      <c r="L35" s="113">
        <f t="shared" si="0"/>
        <v>0</v>
      </c>
      <c r="M35" s="187"/>
      <c r="N35" s="113">
        <f t="shared" si="1"/>
        <v>0</v>
      </c>
      <c r="O35" s="187"/>
      <c r="P35" s="113">
        <f t="shared" si="2"/>
        <v>0</v>
      </c>
      <c r="Q35" s="188"/>
      <c r="R35" s="114">
        <f t="shared" si="3"/>
        <v>0</v>
      </c>
      <c r="S35" s="48"/>
      <c r="T35" s="93"/>
      <c r="U35" s="115">
        <f t="shared" si="4"/>
        <v>0</v>
      </c>
      <c r="V35" s="116">
        <f t="shared" si="5"/>
        <v>0</v>
      </c>
      <c r="W35" s="117">
        <f t="shared" si="6"/>
        <v>0</v>
      </c>
      <c r="X35" s="115">
        <f t="shared" si="7"/>
        <v>0</v>
      </c>
      <c r="Y35" s="116">
        <f t="shared" si="8"/>
        <v>0</v>
      </c>
      <c r="Z35" s="117">
        <f t="shared" si="9"/>
        <v>0</v>
      </c>
      <c r="AA35" s="115">
        <f t="shared" si="10"/>
        <v>0</v>
      </c>
      <c r="AB35" s="116">
        <f t="shared" si="11"/>
        <v>0</v>
      </c>
      <c r="AC35" s="117">
        <f t="shared" si="12"/>
        <v>0</v>
      </c>
      <c r="AD35" s="115">
        <f t="shared" si="13"/>
        <v>0</v>
      </c>
      <c r="AE35" s="116">
        <f t="shared" si="14"/>
        <v>0</v>
      </c>
      <c r="AF35" s="117">
        <f t="shared" si="15"/>
        <v>0</v>
      </c>
      <c r="AG35" s="115">
        <f t="shared" si="16"/>
        <v>0</v>
      </c>
      <c r="AH35" s="116">
        <f t="shared" si="17"/>
        <v>0</v>
      </c>
      <c r="AI35" s="117">
        <f t="shared" si="18"/>
        <v>0</v>
      </c>
      <c r="AJ35" s="115">
        <f t="shared" si="19"/>
        <v>0</v>
      </c>
      <c r="AK35" s="116">
        <f t="shared" si="20"/>
        <v>0</v>
      </c>
      <c r="AL35" s="117">
        <f t="shared" si="21"/>
        <v>0</v>
      </c>
      <c r="AM35" s="115">
        <f t="shared" si="22"/>
        <v>0</v>
      </c>
      <c r="AN35" s="116">
        <f t="shared" si="23"/>
        <v>0</v>
      </c>
      <c r="AO35" s="117">
        <f t="shared" si="24"/>
        <v>0</v>
      </c>
      <c r="AP35" s="115">
        <f t="shared" si="25"/>
        <v>0</v>
      </c>
      <c r="AQ35" s="116">
        <f t="shared" si="26"/>
        <v>0</v>
      </c>
      <c r="AR35" s="117">
        <f t="shared" si="27"/>
        <v>0</v>
      </c>
      <c r="AS35" s="115">
        <f t="shared" si="28"/>
        <v>0</v>
      </c>
      <c r="AT35" s="116">
        <f t="shared" si="29"/>
        <v>0</v>
      </c>
      <c r="AU35" s="117">
        <f t="shared" si="30"/>
        <v>0</v>
      </c>
      <c r="AV35" s="115">
        <f t="shared" si="31"/>
        <v>0</v>
      </c>
      <c r="AW35" s="116">
        <f t="shared" si="32"/>
        <v>0</v>
      </c>
      <c r="AX35" s="117">
        <f t="shared" si="33"/>
        <v>0</v>
      </c>
      <c r="AY35" s="115">
        <f t="shared" si="34"/>
        <v>0</v>
      </c>
      <c r="AZ35" s="116">
        <f t="shared" si="35"/>
        <v>0</v>
      </c>
      <c r="BA35" s="117">
        <f t="shared" si="36"/>
        <v>0</v>
      </c>
      <c r="BB35" s="115">
        <f t="shared" si="37"/>
        <v>0</v>
      </c>
      <c r="BC35" s="116">
        <f t="shared" si="38"/>
        <v>0</v>
      </c>
      <c r="BD35" s="117">
        <f t="shared" si="39"/>
        <v>0</v>
      </c>
      <c r="BE35" s="115">
        <f t="shared" si="40"/>
        <v>0</v>
      </c>
      <c r="BF35" s="116">
        <f t="shared" si="41"/>
        <v>0</v>
      </c>
      <c r="BG35" s="117">
        <f t="shared" si="42"/>
        <v>0</v>
      </c>
      <c r="BH35" s="115">
        <f t="shared" si="43"/>
        <v>0</v>
      </c>
      <c r="BI35" s="116">
        <f t="shared" si="44"/>
        <v>0</v>
      </c>
      <c r="BJ35" s="117">
        <f t="shared" si="45"/>
        <v>0</v>
      </c>
      <c r="BK35" s="115">
        <f t="shared" si="46"/>
        <v>0</v>
      </c>
      <c r="BL35" s="116">
        <f t="shared" si="47"/>
        <v>0</v>
      </c>
      <c r="BM35" s="117">
        <f t="shared" si="48"/>
        <v>0</v>
      </c>
      <c r="BN35" s="115">
        <f t="shared" si="49"/>
        <v>0</v>
      </c>
      <c r="BO35" s="116">
        <f t="shared" si="50"/>
        <v>0</v>
      </c>
      <c r="BP35" s="117">
        <f t="shared" si="51"/>
        <v>0</v>
      </c>
      <c r="BQ35" s="115">
        <f t="shared" si="52"/>
        <v>0</v>
      </c>
      <c r="BR35" s="116">
        <f t="shared" si="53"/>
        <v>0</v>
      </c>
      <c r="BS35" s="117">
        <f t="shared" si="54"/>
        <v>0</v>
      </c>
      <c r="BT35" s="115">
        <f t="shared" si="55"/>
        <v>0</v>
      </c>
      <c r="BU35" s="116">
        <f t="shared" si="56"/>
        <v>0</v>
      </c>
      <c r="BV35" s="117">
        <f t="shared" si="57"/>
        <v>0</v>
      </c>
      <c r="BW35" s="115">
        <f t="shared" si="58"/>
        <v>0</v>
      </c>
      <c r="BX35" s="116">
        <f t="shared" si="59"/>
        <v>0</v>
      </c>
      <c r="BY35" s="118">
        <f t="shared" si="60"/>
        <v>0</v>
      </c>
      <c r="BZ35" s="115">
        <f t="shared" si="61"/>
        <v>0</v>
      </c>
      <c r="CA35" s="116">
        <f t="shared" si="62"/>
        <v>0</v>
      </c>
      <c r="CB35" s="117">
        <f t="shared" si="63"/>
        <v>0</v>
      </c>
    </row>
    <row r="36" spans="1:80" s="90" customFormat="1" ht="19.5" customHeight="1" hidden="1">
      <c r="A36" s="108">
        <v>22</v>
      </c>
      <c r="B36" s="183"/>
      <c r="C36" s="109"/>
      <c r="D36" s="109">
        <v>1</v>
      </c>
      <c r="E36" s="111" t="e">
        <f>VLOOKUP(D36,'Formulas L'!$A$5:$V$43,G36+2,FALSE)</f>
        <v>#N/A</v>
      </c>
      <c r="F36" s="186"/>
      <c r="G36" s="186"/>
      <c r="H36" s="186"/>
      <c r="I36" s="112" t="str">
        <f>VLOOKUP(D36,'Formulas L'!$A$3:$Y$39,23,FALSE)</f>
        <v>NDL</v>
      </c>
      <c r="J36" s="112" t="str">
        <f>VLOOKUP(D36,'Formulas L'!$A$3:$Y$40,24,FALSE)</f>
        <v>BN</v>
      </c>
      <c r="K36" s="112" t="str">
        <f>VLOOKUP(D36,'Formulas L'!$A$3:$Y$40,25,FALSE)</f>
        <v>LP</v>
      </c>
      <c r="L36" s="113">
        <f t="shared" si="0"/>
        <v>0</v>
      </c>
      <c r="M36" s="187"/>
      <c r="N36" s="113">
        <f t="shared" si="1"/>
        <v>0</v>
      </c>
      <c r="O36" s="187"/>
      <c r="P36" s="113">
        <f t="shared" si="2"/>
        <v>0</v>
      </c>
      <c r="Q36" s="188"/>
      <c r="R36" s="114">
        <f t="shared" si="3"/>
        <v>0</v>
      </c>
      <c r="S36" s="48"/>
      <c r="T36" s="93"/>
      <c r="U36" s="115">
        <f t="shared" si="4"/>
        <v>0</v>
      </c>
      <c r="V36" s="116">
        <f t="shared" si="5"/>
        <v>0</v>
      </c>
      <c r="W36" s="117">
        <f t="shared" si="6"/>
        <v>0</v>
      </c>
      <c r="X36" s="115">
        <f t="shared" si="7"/>
        <v>0</v>
      </c>
      <c r="Y36" s="116">
        <f t="shared" si="8"/>
        <v>0</v>
      </c>
      <c r="Z36" s="117">
        <f t="shared" si="9"/>
        <v>0</v>
      </c>
      <c r="AA36" s="115">
        <f t="shared" si="10"/>
        <v>0</v>
      </c>
      <c r="AB36" s="116">
        <f t="shared" si="11"/>
        <v>0</v>
      </c>
      <c r="AC36" s="117">
        <f t="shared" si="12"/>
        <v>0</v>
      </c>
      <c r="AD36" s="115">
        <f t="shared" si="13"/>
        <v>0</v>
      </c>
      <c r="AE36" s="116">
        <f t="shared" si="14"/>
        <v>0</v>
      </c>
      <c r="AF36" s="117">
        <f t="shared" si="15"/>
        <v>0</v>
      </c>
      <c r="AG36" s="115">
        <f t="shared" si="16"/>
        <v>0</v>
      </c>
      <c r="AH36" s="116">
        <f t="shared" si="17"/>
        <v>0</v>
      </c>
      <c r="AI36" s="117">
        <f t="shared" si="18"/>
        <v>0</v>
      </c>
      <c r="AJ36" s="115">
        <f t="shared" si="19"/>
        <v>0</v>
      </c>
      <c r="AK36" s="116">
        <f t="shared" si="20"/>
        <v>0</v>
      </c>
      <c r="AL36" s="117">
        <f t="shared" si="21"/>
        <v>0</v>
      </c>
      <c r="AM36" s="115">
        <f t="shared" si="22"/>
        <v>0</v>
      </c>
      <c r="AN36" s="116">
        <f t="shared" si="23"/>
        <v>0</v>
      </c>
      <c r="AO36" s="117">
        <f t="shared" si="24"/>
        <v>0</v>
      </c>
      <c r="AP36" s="115">
        <f t="shared" si="25"/>
        <v>0</v>
      </c>
      <c r="AQ36" s="116">
        <f t="shared" si="26"/>
        <v>0</v>
      </c>
      <c r="AR36" s="117">
        <f t="shared" si="27"/>
        <v>0</v>
      </c>
      <c r="AS36" s="115">
        <f t="shared" si="28"/>
        <v>0</v>
      </c>
      <c r="AT36" s="116">
        <f t="shared" si="29"/>
        <v>0</v>
      </c>
      <c r="AU36" s="117">
        <f t="shared" si="30"/>
        <v>0</v>
      </c>
      <c r="AV36" s="115">
        <f t="shared" si="31"/>
        <v>0</v>
      </c>
      <c r="AW36" s="116">
        <f t="shared" si="32"/>
        <v>0</v>
      </c>
      <c r="AX36" s="117">
        <f t="shared" si="33"/>
        <v>0</v>
      </c>
      <c r="AY36" s="115">
        <f t="shared" si="34"/>
        <v>0</v>
      </c>
      <c r="AZ36" s="116">
        <f t="shared" si="35"/>
        <v>0</v>
      </c>
      <c r="BA36" s="117">
        <f t="shared" si="36"/>
        <v>0</v>
      </c>
      <c r="BB36" s="115">
        <f t="shared" si="37"/>
        <v>0</v>
      </c>
      <c r="BC36" s="116">
        <f t="shared" si="38"/>
        <v>0</v>
      </c>
      <c r="BD36" s="117">
        <f t="shared" si="39"/>
        <v>0</v>
      </c>
      <c r="BE36" s="115">
        <f t="shared" si="40"/>
        <v>0</v>
      </c>
      <c r="BF36" s="116">
        <f t="shared" si="41"/>
        <v>0</v>
      </c>
      <c r="BG36" s="117">
        <f t="shared" si="42"/>
        <v>0</v>
      </c>
      <c r="BH36" s="115">
        <f t="shared" si="43"/>
        <v>0</v>
      </c>
      <c r="BI36" s="116">
        <f t="shared" si="44"/>
        <v>0</v>
      </c>
      <c r="BJ36" s="117">
        <f t="shared" si="45"/>
        <v>0</v>
      </c>
      <c r="BK36" s="115">
        <f t="shared" si="46"/>
        <v>0</v>
      </c>
      <c r="BL36" s="116">
        <f t="shared" si="47"/>
        <v>0</v>
      </c>
      <c r="BM36" s="117">
        <f t="shared" si="48"/>
        <v>0</v>
      </c>
      <c r="BN36" s="115">
        <f t="shared" si="49"/>
        <v>0</v>
      </c>
      <c r="BO36" s="116">
        <f t="shared" si="50"/>
        <v>0</v>
      </c>
      <c r="BP36" s="117">
        <f t="shared" si="51"/>
        <v>0</v>
      </c>
      <c r="BQ36" s="115">
        <f t="shared" si="52"/>
        <v>0</v>
      </c>
      <c r="BR36" s="116">
        <f t="shared" si="53"/>
        <v>0</v>
      </c>
      <c r="BS36" s="117">
        <f t="shared" si="54"/>
        <v>0</v>
      </c>
      <c r="BT36" s="115">
        <f t="shared" si="55"/>
        <v>0</v>
      </c>
      <c r="BU36" s="116">
        <f t="shared" si="56"/>
        <v>0</v>
      </c>
      <c r="BV36" s="117">
        <f t="shared" si="57"/>
        <v>0</v>
      </c>
      <c r="BW36" s="115">
        <f t="shared" si="58"/>
        <v>0</v>
      </c>
      <c r="BX36" s="116">
        <f t="shared" si="59"/>
        <v>0</v>
      </c>
      <c r="BY36" s="118">
        <f t="shared" si="60"/>
        <v>0</v>
      </c>
      <c r="BZ36" s="115">
        <f t="shared" si="61"/>
        <v>0</v>
      </c>
      <c r="CA36" s="116">
        <f t="shared" si="62"/>
        <v>0</v>
      </c>
      <c r="CB36" s="117">
        <f t="shared" si="63"/>
        <v>0</v>
      </c>
    </row>
    <row r="37" spans="1:80" s="90" customFormat="1" ht="19.5" customHeight="1" hidden="1">
      <c r="A37" s="108">
        <v>23</v>
      </c>
      <c r="B37" s="183"/>
      <c r="C37" s="109"/>
      <c r="D37" s="109">
        <v>1</v>
      </c>
      <c r="E37" s="111" t="e">
        <f>VLOOKUP(D37,'Formulas L'!$A$5:$V$43,G37+2,FALSE)</f>
        <v>#N/A</v>
      </c>
      <c r="F37" s="186"/>
      <c r="G37" s="186"/>
      <c r="H37" s="186"/>
      <c r="I37" s="112" t="str">
        <f>VLOOKUP(D37,'Formulas L'!$A$3:$Y$39,23,FALSE)</f>
        <v>NDL</v>
      </c>
      <c r="J37" s="112" t="str">
        <f>VLOOKUP(D37,'Formulas L'!$A$3:$Y$40,24,FALSE)</f>
        <v>BN</v>
      </c>
      <c r="K37" s="112" t="str">
        <f>VLOOKUP(D37,'Formulas L'!$A$3:$Y$40,25,FALSE)</f>
        <v>LP</v>
      </c>
      <c r="L37" s="113">
        <f t="shared" si="0"/>
        <v>0</v>
      </c>
      <c r="M37" s="187"/>
      <c r="N37" s="113">
        <f t="shared" si="1"/>
        <v>0</v>
      </c>
      <c r="O37" s="187"/>
      <c r="P37" s="113">
        <f t="shared" si="2"/>
        <v>0</v>
      </c>
      <c r="Q37" s="188"/>
      <c r="R37" s="114">
        <f t="shared" si="3"/>
        <v>0</v>
      </c>
      <c r="S37" s="48"/>
      <c r="T37" s="93"/>
      <c r="U37" s="115">
        <f t="shared" si="4"/>
        <v>0</v>
      </c>
      <c r="V37" s="116">
        <f t="shared" si="5"/>
        <v>0</v>
      </c>
      <c r="W37" s="117">
        <f t="shared" si="6"/>
        <v>0</v>
      </c>
      <c r="X37" s="115">
        <f t="shared" si="7"/>
        <v>0</v>
      </c>
      <c r="Y37" s="116">
        <f t="shared" si="8"/>
        <v>0</v>
      </c>
      <c r="Z37" s="117">
        <f t="shared" si="9"/>
        <v>0</v>
      </c>
      <c r="AA37" s="115">
        <f t="shared" si="10"/>
        <v>0</v>
      </c>
      <c r="AB37" s="116">
        <f t="shared" si="11"/>
        <v>0</v>
      </c>
      <c r="AC37" s="117">
        <f t="shared" si="12"/>
        <v>0</v>
      </c>
      <c r="AD37" s="115">
        <f t="shared" si="13"/>
        <v>0</v>
      </c>
      <c r="AE37" s="116">
        <f t="shared" si="14"/>
        <v>0</v>
      </c>
      <c r="AF37" s="117">
        <f t="shared" si="15"/>
        <v>0</v>
      </c>
      <c r="AG37" s="115">
        <f t="shared" si="16"/>
        <v>0</v>
      </c>
      <c r="AH37" s="116">
        <f t="shared" si="17"/>
        <v>0</v>
      </c>
      <c r="AI37" s="117">
        <f t="shared" si="18"/>
        <v>0</v>
      </c>
      <c r="AJ37" s="115">
        <f t="shared" si="19"/>
        <v>0</v>
      </c>
      <c r="AK37" s="116">
        <f t="shared" si="20"/>
        <v>0</v>
      </c>
      <c r="AL37" s="117">
        <f t="shared" si="21"/>
        <v>0</v>
      </c>
      <c r="AM37" s="115">
        <f t="shared" si="22"/>
        <v>0</v>
      </c>
      <c r="AN37" s="116">
        <f t="shared" si="23"/>
        <v>0</v>
      </c>
      <c r="AO37" s="117">
        <f t="shared" si="24"/>
        <v>0</v>
      </c>
      <c r="AP37" s="115">
        <f t="shared" si="25"/>
        <v>0</v>
      </c>
      <c r="AQ37" s="116">
        <f t="shared" si="26"/>
        <v>0</v>
      </c>
      <c r="AR37" s="117">
        <f t="shared" si="27"/>
        <v>0</v>
      </c>
      <c r="AS37" s="115">
        <f t="shared" si="28"/>
        <v>0</v>
      </c>
      <c r="AT37" s="116">
        <f t="shared" si="29"/>
        <v>0</v>
      </c>
      <c r="AU37" s="117">
        <f t="shared" si="30"/>
        <v>0</v>
      </c>
      <c r="AV37" s="115">
        <f t="shared" si="31"/>
        <v>0</v>
      </c>
      <c r="AW37" s="116">
        <f t="shared" si="32"/>
        <v>0</v>
      </c>
      <c r="AX37" s="117">
        <f t="shared" si="33"/>
        <v>0</v>
      </c>
      <c r="AY37" s="115">
        <f t="shared" si="34"/>
        <v>0</v>
      </c>
      <c r="AZ37" s="116">
        <f t="shared" si="35"/>
        <v>0</v>
      </c>
      <c r="BA37" s="117">
        <f t="shared" si="36"/>
        <v>0</v>
      </c>
      <c r="BB37" s="115">
        <f t="shared" si="37"/>
        <v>0</v>
      </c>
      <c r="BC37" s="116">
        <f t="shared" si="38"/>
        <v>0</v>
      </c>
      <c r="BD37" s="117">
        <f t="shared" si="39"/>
        <v>0</v>
      </c>
      <c r="BE37" s="115">
        <f t="shared" si="40"/>
        <v>0</v>
      </c>
      <c r="BF37" s="116">
        <f t="shared" si="41"/>
        <v>0</v>
      </c>
      <c r="BG37" s="117">
        <f t="shared" si="42"/>
        <v>0</v>
      </c>
      <c r="BH37" s="115">
        <f t="shared" si="43"/>
        <v>0</v>
      </c>
      <c r="BI37" s="116">
        <f t="shared" si="44"/>
        <v>0</v>
      </c>
      <c r="BJ37" s="117">
        <f t="shared" si="45"/>
        <v>0</v>
      </c>
      <c r="BK37" s="115">
        <f t="shared" si="46"/>
        <v>0</v>
      </c>
      <c r="BL37" s="116">
        <f t="shared" si="47"/>
        <v>0</v>
      </c>
      <c r="BM37" s="117">
        <f t="shared" si="48"/>
        <v>0</v>
      </c>
      <c r="BN37" s="115">
        <f t="shared" si="49"/>
        <v>0</v>
      </c>
      <c r="BO37" s="116">
        <f t="shared" si="50"/>
        <v>0</v>
      </c>
      <c r="BP37" s="117">
        <f t="shared" si="51"/>
        <v>0</v>
      </c>
      <c r="BQ37" s="115">
        <f t="shared" si="52"/>
        <v>0</v>
      </c>
      <c r="BR37" s="116">
        <f t="shared" si="53"/>
        <v>0</v>
      </c>
      <c r="BS37" s="117">
        <f t="shared" si="54"/>
        <v>0</v>
      </c>
      <c r="BT37" s="115">
        <f t="shared" si="55"/>
        <v>0</v>
      </c>
      <c r="BU37" s="116">
        <f t="shared" si="56"/>
        <v>0</v>
      </c>
      <c r="BV37" s="117">
        <f t="shared" si="57"/>
        <v>0</v>
      </c>
      <c r="BW37" s="115">
        <f t="shared" si="58"/>
        <v>0</v>
      </c>
      <c r="BX37" s="116">
        <f t="shared" si="59"/>
        <v>0</v>
      </c>
      <c r="BY37" s="118">
        <f t="shared" si="60"/>
        <v>0</v>
      </c>
      <c r="BZ37" s="115">
        <f t="shared" si="61"/>
        <v>0</v>
      </c>
      <c r="CA37" s="116">
        <f t="shared" si="62"/>
        <v>0</v>
      </c>
      <c r="CB37" s="117">
        <f t="shared" si="63"/>
        <v>0</v>
      </c>
    </row>
    <row r="38" spans="1:80" s="90" customFormat="1" ht="19.5" customHeight="1" hidden="1">
      <c r="A38" s="108">
        <v>24</v>
      </c>
      <c r="B38" s="183"/>
      <c r="C38" s="109"/>
      <c r="D38" s="109">
        <v>1</v>
      </c>
      <c r="E38" s="111" t="e">
        <f>VLOOKUP(D38,'Formulas L'!$A$5:$V$43,G38+2,FALSE)</f>
        <v>#N/A</v>
      </c>
      <c r="F38" s="186"/>
      <c r="G38" s="186"/>
      <c r="H38" s="186"/>
      <c r="I38" s="112" t="str">
        <f>VLOOKUP(D38,'Formulas L'!$A$3:$Y$39,23,FALSE)</f>
        <v>NDL</v>
      </c>
      <c r="J38" s="112" t="str">
        <f>VLOOKUP(D38,'Formulas L'!$A$3:$Y$40,24,FALSE)</f>
        <v>BN</v>
      </c>
      <c r="K38" s="112" t="str">
        <f>VLOOKUP(D38,'Formulas L'!$A$3:$Y$40,25,FALSE)</f>
        <v>LP</v>
      </c>
      <c r="L38" s="113">
        <f t="shared" si="0"/>
        <v>0</v>
      </c>
      <c r="M38" s="187"/>
      <c r="N38" s="113">
        <f t="shared" si="1"/>
        <v>0</v>
      </c>
      <c r="O38" s="187"/>
      <c r="P38" s="113">
        <f t="shared" si="2"/>
        <v>0</v>
      </c>
      <c r="Q38" s="188"/>
      <c r="R38" s="114">
        <f t="shared" si="3"/>
        <v>0</v>
      </c>
      <c r="S38" s="48"/>
      <c r="T38" s="93"/>
      <c r="U38" s="115">
        <f t="shared" si="4"/>
        <v>0</v>
      </c>
      <c r="V38" s="116">
        <f t="shared" si="5"/>
        <v>0</v>
      </c>
      <c r="W38" s="117">
        <f t="shared" si="6"/>
        <v>0</v>
      </c>
      <c r="X38" s="115">
        <f t="shared" si="7"/>
        <v>0</v>
      </c>
      <c r="Y38" s="116">
        <f t="shared" si="8"/>
        <v>0</v>
      </c>
      <c r="Z38" s="117">
        <f t="shared" si="9"/>
        <v>0</v>
      </c>
      <c r="AA38" s="115">
        <f t="shared" si="10"/>
        <v>0</v>
      </c>
      <c r="AB38" s="116">
        <f t="shared" si="11"/>
        <v>0</v>
      </c>
      <c r="AC38" s="117">
        <f t="shared" si="12"/>
        <v>0</v>
      </c>
      <c r="AD38" s="115">
        <f t="shared" si="13"/>
        <v>0</v>
      </c>
      <c r="AE38" s="116">
        <f t="shared" si="14"/>
        <v>0</v>
      </c>
      <c r="AF38" s="117">
        <f t="shared" si="15"/>
        <v>0</v>
      </c>
      <c r="AG38" s="115">
        <f t="shared" si="16"/>
        <v>0</v>
      </c>
      <c r="AH38" s="116">
        <f t="shared" si="17"/>
        <v>0</v>
      </c>
      <c r="AI38" s="117">
        <f t="shared" si="18"/>
        <v>0</v>
      </c>
      <c r="AJ38" s="115">
        <f t="shared" si="19"/>
        <v>0</v>
      </c>
      <c r="AK38" s="116">
        <f t="shared" si="20"/>
        <v>0</v>
      </c>
      <c r="AL38" s="117">
        <f t="shared" si="21"/>
        <v>0</v>
      </c>
      <c r="AM38" s="115">
        <f t="shared" si="22"/>
        <v>0</v>
      </c>
      <c r="AN38" s="116">
        <f t="shared" si="23"/>
        <v>0</v>
      </c>
      <c r="AO38" s="117">
        <f t="shared" si="24"/>
        <v>0</v>
      </c>
      <c r="AP38" s="115">
        <f t="shared" si="25"/>
        <v>0</v>
      </c>
      <c r="AQ38" s="116">
        <f t="shared" si="26"/>
        <v>0</v>
      </c>
      <c r="AR38" s="117">
        <f t="shared" si="27"/>
        <v>0</v>
      </c>
      <c r="AS38" s="115">
        <f t="shared" si="28"/>
        <v>0</v>
      </c>
      <c r="AT38" s="116">
        <f t="shared" si="29"/>
        <v>0</v>
      </c>
      <c r="AU38" s="117">
        <f t="shared" si="30"/>
        <v>0</v>
      </c>
      <c r="AV38" s="115">
        <f t="shared" si="31"/>
        <v>0</v>
      </c>
      <c r="AW38" s="116">
        <f t="shared" si="32"/>
        <v>0</v>
      </c>
      <c r="AX38" s="117">
        <f t="shared" si="33"/>
        <v>0</v>
      </c>
      <c r="AY38" s="115">
        <f t="shared" si="34"/>
        <v>0</v>
      </c>
      <c r="AZ38" s="116">
        <f t="shared" si="35"/>
        <v>0</v>
      </c>
      <c r="BA38" s="117">
        <f t="shared" si="36"/>
        <v>0</v>
      </c>
      <c r="BB38" s="115">
        <f t="shared" si="37"/>
        <v>0</v>
      </c>
      <c r="BC38" s="116">
        <f t="shared" si="38"/>
        <v>0</v>
      </c>
      <c r="BD38" s="117">
        <f t="shared" si="39"/>
        <v>0</v>
      </c>
      <c r="BE38" s="115">
        <f t="shared" si="40"/>
        <v>0</v>
      </c>
      <c r="BF38" s="116">
        <f t="shared" si="41"/>
        <v>0</v>
      </c>
      <c r="BG38" s="117">
        <f t="shared" si="42"/>
        <v>0</v>
      </c>
      <c r="BH38" s="115">
        <f t="shared" si="43"/>
        <v>0</v>
      </c>
      <c r="BI38" s="116">
        <f t="shared" si="44"/>
        <v>0</v>
      </c>
      <c r="BJ38" s="117">
        <f t="shared" si="45"/>
        <v>0</v>
      </c>
      <c r="BK38" s="115">
        <f t="shared" si="46"/>
        <v>0</v>
      </c>
      <c r="BL38" s="116">
        <f t="shared" si="47"/>
        <v>0</v>
      </c>
      <c r="BM38" s="117">
        <f t="shared" si="48"/>
        <v>0</v>
      </c>
      <c r="BN38" s="115">
        <f t="shared" si="49"/>
        <v>0</v>
      </c>
      <c r="BO38" s="116">
        <f t="shared" si="50"/>
        <v>0</v>
      </c>
      <c r="BP38" s="117">
        <f t="shared" si="51"/>
        <v>0</v>
      </c>
      <c r="BQ38" s="115">
        <f t="shared" si="52"/>
        <v>0</v>
      </c>
      <c r="BR38" s="116">
        <f t="shared" si="53"/>
        <v>0</v>
      </c>
      <c r="BS38" s="117">
        <f t="shared" si="54"/>
        <v>0</v>
      </c>
      <c r="BT38" s="115">
        <f t="shared" si="55"/>
        <v>0</v>
      </c>
      <c r="BU38" s="116">
        <f t="shared" si="56"/>
        <v>0</v>
      </c>
      <c r="BV38" s="117">
        <f t="shared" si="57"/>
        <v>0</v>
      </c>
      <c r="BW38" s="115">
        <f t="shared" si="58"/>
        <v>0</v>
      </c>
      <c r="BX38" s="116">
        <f t="shared" si="59"/>
        <v>0</v>
      </c>
      <c r="BY38" s="118">
        <f t="shared" si="60"/>
        <v>0</v>
      </c>
      <c r="BZ38" s="115">
        <f t="shared" si="61"/>
        <v>0</v>
      </c>
      <c r="CA38" s="116">
        <f t="shared" si="62"/>
        <v>0</v>
      </c>
      <c r="CB38" s="117">
        <f t="shared" si="63"/>
        <v>0</v>
      </c>
    </row>
    <row r="39" spans="1:80" s="90" customFormat="1" ht="19.5" customHeight="1" hidden="1">
      <c r="A39" s="108">
        <v>25</v>
      </c>
      <c r="B39" s="184"/>
      <c r="C39" s="109"/>
      <c r="D39" s="109">
        <v>1</v>
      </c>
      <c r="E39" s="111" t="e">
        <f>VLOOKUP(D39,'Formulas L'!$A$5:$V$43,G39+2,FALSE)</f>
        <v>#N/A</v>
      </c>
      <c r="F39" s="186"/>
      <c r="G39" s="186"/>
      <c r="H39" s="186"/>
      <c r="I39" s="112" t="str">
        <f>VLOOKUP(D39,'Formulas L'!$A$3:$Y$39,23,FALSE)</f>
        <v>NDL</v>
      </c>
      <c r="J39" s="112" t="str">
        <f>VLOOKUP(D39,'Formulas L'!$A$3:$Y$40,24,FALSE)</f>
        <v>BN</v>
      </c>
      <c r="K39" s="112" t="str">
        <f>VLOOKUP(D39,'Formulas L'!$A$3:$Y$40,25,FALSE)</f>
        <v>LP</v>
      </c>
      <c r="L39" s="113">
        <f t="shared" si="0"/>
        <v>0</v>
      </c>
      <c r="M39" s="187"/>
      <c r="N39" s="113">
        <f t="shared" si="1"/>
        <v>0</v>
      </c>
      <c r="O39" s="187"/>
      <c r="P39" s="113">
        <f t="shared" si="2"/>
        <v>0</v>
      </c>
      <c r="Q39" s="188"/>
      <c r="R39" s="114">
        <f t="shared" si="3"/>
        <v>0</v>
      </c>
      <c r="S39" s="48"/>
      <c r="T39" s="93"/>
      <c r="U39" s="115">
        <f t="shared" si="4"/>
        <v>0</v>
      </c>
      <c r="V39" s="116">
        <f t="shared" si="5"/>
        <v>0</v>
      </c>
      <c r="W39" s="117">
        <f t="shared" si="6"/>
        <v>0</v>
      </c>
      <c r="X39" s="115">
        <f t="shared" si="7"/>
        <v>0</v>
      </c>
      <c r="Y39" s="116">
        <f t="shared" si="8"/>
        <v>0</v>
      </c>
      <c r="Z39" s="117">
        <f t="shared" si="9"/>
        <v>0</v>
      </c>
      <c r="AA39" s="115">
        <f t="shared" si="10"/>
        <v>0</v>
      </c>
      <c r="AB39" s="116">
        <f t="shared" si="11"/>
        <v>0</v>
      </c>
      <c r="AC39" s="117">
        <f t="shared" si="12"/>
        <v>0</v>
      </c>
      <c r="AD39" s="115">
        <f t="shared" si="13"/>
        <v>0</v>
      </c>
      <c r="AE39" s="116">
        <f t="shared" si="14"/>
        <v>0</v>
      </c>
      <c r="AF39" s="117">
        <f t="shared" si="15"/>
        <v>0</v>
      </c>
      <c r="AG39" s="115">
        <f t="shared" si="16"/>
        <v>0</v>
      </c>
      <c r="AH39" s="116">
        <f t="shared" si="17"/>
        <v>0</v>
      </c>
      <c r="AI39" s="117">
        <f t="shared" si="18"/>
        <v>0</v>
      </c>
      <c r="AJ39" s="115">
        <f t="shared" si="19"/>
        <v>0</v>
      </c>
      <c r="AK39" s="116">
        <f t="shared" si="20"/>
        <v>0</v>
      </c>
      <c r="AL39" s="117">
        <f t="shared" si="21"/>
        <v>0</v>
      </c>
      <c r="AM39" s="115">
        <f t="shared" si="22"/>
        <v>0</v>
      </c>
      <c r="AN39" s="116">
        <f t="shared" si="23"/>
        <v>0</v>
      </c>
      <c r="AO39" s="117">
        <f t="shared" si="24"/>
        <v>0</v>
      </c>
      <c r="AP39" s="115">
        <f t="shared" si="25"/>
        <v>0</v>
      </c>
      <c r="AQ39" s="116">
        <f t="shared" si="26"/>
        <v>0</v>
      </c>
      <c r="AR39" s="117">
        <f t="shared" si="27"/>
        <v>0</v>
      </c>
      <c r="AS39" s="115">
        <f t="shared" si="28"/>
        <v>0</v>
      </c>
      <c r="AT39" s="116">
        <f t="shared" si="29"/>
        <v>0</v>
      </c>
      <c r="AU39" s="117">
        <f t="shared" si="30"/>
        <v>0</v>
      </c>
      <c r="AV39" s="115">
        <f t="shared" si="31"/>
        <v>0</v>
      </c>
      <c r="AW39" s="116">
        <f t="shared" si="32"/>
        <v>0</v>
      </c>
      <c r="AX39" s="117">
        <f t="shared" si="33"/>
        <v>0</v>
      </c>
      <c r="AY39" s="115">
        <f t="shared" si="34"/>
        <v>0</v>
      </c>
      <c r="AZ39" s="116">
        <f t="shared" si="35"/>
        <v>0</v>
      </c>
      <c r="BA39" s="117">
        <f t="shared" si="36"/>
        <v>0</v>
      </c>
      <c r="BB39" s="115">
        <f t="shared" si="37"/>
        <v>0</v>
      </c>
      <c r="BC39" s="116">
        <f t="shared" si="38"/>
        <v>0</v>
      </c>
      <c r="BD39" s="117">
        <f t="shared" si="39"/>
        <v>0</v>
      </c>
      <c r="BE39" s="115">
        <f t="shared" si="40"/>
        <v>0</v>
      </c>
      <c r="BF39" s="116">
        <f t="shared" si="41"/>
        <v>0</v>
      </c>
      <c r="BG39" s="117">
        <f t="shared" si="42"/>
        <v>0</v>
      </c>
      <c r="BH39" s="115">
        <f t="shared" si="43"/>
        <v>0</v>
      </c>
      <c r="BI39" s="116">
        <f t="shared" si="44"/>
        <v>0</v>
      </c>
      <c r="BJ39" s="117">
        <f t="shared" si="45"/>
        <v>0</v>
      </c>
      <c r="BK39" s="115">
        <f t="shared" si="46"/>
        <v>0</v>
      </c>
      <c r="BL39" s="116">
        <f t="shared" si="47"/>
        <v>0</v>
      </c>
      <c r="BM39" s="117">
        <f t="shared" si="48"/>
        <v>0</v>
      </c>
      <c r="BN39" s="115">
        <f t="shared" si="49"/>
        <v>0</v>
      </c>
      <c r="BO39" s="116">
        <f t="shared" si="50"/>
        <v>0</v>
      </c>
      <c r="BP39" s="117">
        <f t="shared" si="51"/>
        <v>0</v>
      </c>
      <c r="BQ39" s="115">
        <f t="shared" si="52"/>
        <v>0</v>
      </c>
      <c r="BR39" s="116">
        <f t="shared" si="53"/>
        <v>0</v>
      </c>
      <c r="BS39" s="117">
        <f t="shared" si="54"/>
        <v>0</v>
      </c>
      <c r="BT39" s="115">
        <f t="shared" si="55"/>
        <v>0</v>
      </c>
      <c r="BU39" s="116">
        <f t="shared" si="56"/>
        <v>0</v>
      </c>
      <c r="BV39" s="117">
        <f t="shared" si="57"/>
        <v>0</v>
      </c>
      <c r="BW39" s="115">
        <f t="shared" si="58"/>
        <v>0</v>
      </c>
      <c r="BX39" s="116">
        <f t="shared" si="59"/>
        <v>0</v>
      </c>
      <c r="BY39" s="118">
        <f t="shared" si="60"/>
        <v>0</v>
      </c>
      <c r="BZ39" s="115">
        <f t="shared" si="61"/>
        <v>0</v>
      </c>
      <c r="CA39" s="116">
        <f t="shared" si="62"/>
        <v>0</v>
      </c>
      <c r="CB39" s="117">
        <f t="shared" si="63"/>
        <v>0</v>
      </c>
    </row>
    <row r="40" spans="1:80" s="90" customFormat="1" ht="19.5" customHeight="1" hidden="1">
      <c r="A40" s="108">
        <v>26</v>
      </c>
      <c r="B40" s="184"/>
      <c r="C40" s="109"/>
      <c r="D40" s="109">
        <v>1</v>
      </c>
      <c r="E40" s="111" t="e">
        <f>VLOOKUP(D40,'Formulas L'!$A$5:$V$43,G40+2,FALSE)</f>
        <v>#N/A</v>
      </c>
      <c r="F40" s="186"/>
      <c r="G40" s="186"/>
      <c r="H40" s="186"/>
      <c r="I40" s="112" t="str">
        <f>VLOOKUP(D40,'Formulas L'!$A$3:$Y$39,23,FALSE)</f>
        <v>NDL</v>
      </c>
      <c r="J40" s="112" t="str">
        <f>VLOOKUP(D40,'Formulas L'!$A$3:$Y$40,24,FALSE)</f>
        <v>BN</v>
      </c>
      <c r="K40" s="112" t="str">
        <f>VLOOKUP(D40,'Formulas L'!$A$3:$Y$40,25,FALSE)</f>
        <v>LP</v>
      </c>
      <c r="L40" s="113">
        <f t="shared" si="0"/>
        <v>0</v>
      </c>
      <c r="M40" s="187"/>
      <c r="N40" s="113">
        <f t="shared" si="1"/>
        <v>0</v>
      </c>
      <c r="O40" s="187"/>
      <c r="P40" s="113">
        <f t="shared" si="2"/>
        <v>0</v>
      </c>
      <c r="Q40" s="188"/>
      <c r="R40" s="114">
        <f t="shared" si="3"/>
        <v>0</v>
      </c>
      <c r="S40" s="48"/>
      <c r="T40" s="93"/>
      <c r="U40" s="115">
        <f t="shared" si="4"/>
        <v>0</v>
      </c>
      <c r="V40" s="116">
        <f t="shared" si="5"/>
        <v>0</v>
      </c>
      <c r="W40" s="117">
        <f t="shared" si="6"/>
        <v>0</v>
      </c>
      <c r="X40" s="115">
        <f t="shared" si="7"/>
        <v>0</v>
      </c>
      <c r="Y40" s="116">
        <f t="shared" si="8"/>
        <v>0</v>
      </c>
      <c r="Z40" s="117">
        <f t="shared" si="9"/>
        <v>0</v>
      </c>
      <c r="AA40" s="115">
        <f t="shared" si="10"/>
        <v>0</v>
      </c>
      <c r="AB40" s="116">
        <f t="shared" si="11"/>
        <v>0</v>
      </c>
      <c r="AC40" s="117">
        <f t="shared" si="12"/>
        <v>0</v>
      </c>
      <c r="AD40" s="115">
        <f t="shared" si="13"/>
        <v>0</v>
      </c>
      <c r="AE40" s="116">
        <f t="shared" si="14"/>
        <v>0</v>
      </c>
      <c r="AF40" s="117">
        <f t="shared" si="15"/>
        <v>0</v>
      </c>
      <c r="AG40" s="115">
        <f t="shared" si="16"/>
        <v>0</v>
      </c>
      <c r="AH40" s="116">
        <f t="shared" si="17"/>
        <v>0</v>
      </c>
      <c r="AI40" s="117">
        <f t="shared" si="18"/>
        <v>0</v>
      </c>
      <c r="AJ40" s="115">
        <f t="shared" si="19"/>
        <v>0</v>
      </c>
      <c r="AK40" s="116">
        <f t="shared" si="20"/>
        <v>0</v>
      </c>
      <c r="AL40" s="117">
        <f t="shared" si="21"/>
        <v>0</v>
      </c>
      <c r="AM40" s="115">
        <f t="shared" si="22"/>
        <v>0</v>
      </c>
      <c r="AN40" s="116">
        <f t="shared" si="23"/>
        <v>0</v>
      </c>
      <c r="AO40" s="117">
        <f t="shared" si="24"/>
        <v>0</v>
      </c>
      <c r="AP40" s="115">
        <f t="shared" si="25"/>
        <v>0</v>
      </c>
      <c r="AQ40" s="116">
        <f t="shared" si="26"/>
        <v>0</v>
      </c>
      <c r="AR40" s="117">
        <f t="shared" si="27"/>
        <v>0</v>
      </c>
      <c r="AS40" s="115">
        <f t="shared" si="28"/>
        <v>0</v>
      </c>
      <c r="AT40" s="116">
        <f t="shared" si="29"/>
        <v>0</v>
      </c>
      <c r="AU40" s="117">
        <f t="shared" si="30"/>
        <v>0</v>
      </c>
      <c r="AV40" s="115">
        <f t="shared" si="31"/>
        <v>0</v>
      </c>
      <c r="AW40" s="116">
        <f t="shared" si="32"/>
        <v>0</v>
      </c>
      <c r="AX40" s="117">
        <f t="shared" si="33"/>
        <v>0</v>
      </c>
      <c r="AY40" s="115">
        <f t="shared" si="34"/>
        <v>0</v>
      </c>
      <c r="AZ40" s="116">
        <f t="shared" si="35"/>
        <v>0</v>
      </c>
      <c r="BA40" s="117">
        <f t="shared" si="36"/>
        <v>0</v>
      </c>
      <c r="BB40" s="115">
        <f t="shared" si="37"/>
        <v>0</v>
      </c>
      <c r="BC40" s="116">
        <f t="shared" si="38"/>
        <v>0</v>
      </c>
      <c r="BD40" s="117">
        <f t="shared" si="39"/>
        <v>0</v>
      </c>
      <c r="BE40" s="115">
        <f t="shared" si="40"/>
        <v>0</v>
      </c>
      <c r="BF40" s="116">
        <f t="shared" si="41"/>
        <v>0</v>
      </c>
      <c r="BG40" s="117">
        <f t="shared" si="42"/>
        <v>0</v>
      </c>
      <c r="BH40" s="115">
        <f t="shared" si="43"/>
        <v>0</v>
      </c>
      <c r="BI40" s="116">
        <f t="shared" si="44"/>
        <v>0</v>
      </c>
      <c r="BJ40" s="117">
        <f t="shared" si="45"/>
        <v>0</v>
      </c>
      <c r="BK40" s="115">
        <f t="shared" si="46"/>
        <v>0</v>
      </c>
      <c r="BL40" s="116">
        <f t="shared" si="47"/>
        <v>0</v>
      </c>
      <c r="BM40" s="117">
        <f t="shared" si="48"/>
        <v>0</v>
      </c>
      <c r="BN40" s="115">
        <f t="shared" si="49"/>
        <v>0</v>
      </c>
      <c r="BO40" s="116">
        <f t="shared" si="50"/>
        <v>0</v>
      </c>
      <c r="BP40" s="117">
        <f t="shared" si="51"/>
        <v>0</v>
      </c>
      <c r="BQ40" s="115">
        <f t="shared" si="52"/>
        <v>0</v>
      </c>
      <c r="BR40" s="116">
        <f t="shared" si="53"/>
        <v>0</v>
      </c>
      <c r="BS40" s="117">
        <f t="shared" si="54"/>
        <v>0</v>
      </c>
      <c r="BT40" s="115">
        <f t="shared" si="55"/>
        <v>0</v>
      </c>
      <c r="BU40" s="116">
        <f t="shared" si="56"/>
        <v>0</v>
      </c>
      <c r="BV40" s="117">
        <f t="shared" si="57"/>
        <v>0</v>
      </c>
      <c r="BW40" s="115">
        <f t="shared" si="58"/>
        <v>0</v>
      </c>
      <c r="BX40" s="116">
        <f t="shared" si="59"/>
        <v>0</v>
      </c>
      <c r="BY40" s="118">
        <f t="shared" si="60"/>
        <v>0</v>
      </c>
      <c r="BZ40" s="115">
        <f t="shared" si="61"/>
        <v>0</v>
      </c>
      <c r="CA40" s="116">
        <f t="shared" si="62"/>
        <v>0</v>
      </c>
      <c r="CB40" s="117">
        <f t="shared" si="63"/>
        <v>0</v>
      </c>
    </row>
    <row r="41" spans="1:80" s="90" customFormat="1" ht="19.5" customHeight="1" hidden="1">
      <c r="A41" s="108">
        <v>27</v>
      </c>
      <c r="B41" s="184"/>
      <c r="C41" s="109"/>
      <c r="D41" s="109">
        <v>1</v>
      </c>
      <c r="E41" s="111" t="e">
        <f>VLOOKUP(D41,'Formulas L'!$A$5:$V$43,G41+2,FALSE)</f>
        <v>#N/A</v>
      </c>
      <c r="F41" s="186"/>
      <c r="G41" s="186"/>
      <c r="H41" s="186"/>
      <c r="I41" s="112" t="str">
        <f>VLOOKUP(D41,'Formulas L'!$A$3:$Y$39,23,FALSE)</f>
        <v>NDL</v>
      </c>
      <c r="J41" s="112" t="str">
        <f>VLOOKUP(D41,'Formulas L'!$A$3:$Y$40,24,FALSE)</f>
        <v>BN</v>
      </c>
      <c r="K41" s="112" t="str">
        <f>VLOOKUP(D41,'Formulas L'!$A$3:$Y$40,25,FALSE)</f>
        <v>LP</v>
      </c>
      <c r="L41" s="113">
        <f t="shared" si="0"/>
        <v>0</v>
      </c>
      <c r="M41" s="187"/>
      <c r="N41" s="113">
        <f t="shared" si="1"/>
        <v>0</v>
      </c>
      <c r="O41" s="187"/>
      <c r="P41" s="113">
        <f t="shared" si="2"/>
        <v>0</v>
      </c>
      <c r="Q41" s="188"/>
      <c r="R41" s="114">
        <f t="shared" si="3"/>
        <v>0</v>
      </c>
      <c r="S41" s="48"/>
      <c r="T41" s="93"/>
      <c r="U41" s="115">
        <f t="shared" si="4"/>
        <v>0</v>
      </c>
      <c r="V41" s="116">
        <f t="shared" si="5"/>
        <v>0</v>
      </c>
      <c r="W41" s="117">
        <f t="shared" si="6"/>
        <v>0</v>
      </c>
      <c r="X41" s="115">
        <f t="shared" si="7"/>
        <v>0</v>
      </c>
      <c r="Y41" s="116">
        <f t="shared" si="8"/>
        <v>0</v>
      </c>
      <c r="Z41" s="117">
        <f t="shared" si="9"/>
        <v>0</v>
      </c>
      <c r="AA41" s="115">
        <f t="shared" si="10"/>
        <v>0</v>
      </c>
      <c r="AB41" s="116">
        <f t="shared" si="11"/>
        <v>0</v>
      </c>
      <c r="AC41" s="117">
        <f t="shared" si="12"/>
        <v>0</v>
      </c>
      <c r="AD41" s="115">
        <f t="shared" si="13"/>
        <v>0</v>
      </c>
      <c r="AE41" s="116">
        <f t="shared" si="14"/>
        <v>0</v>
      </c>
      <c r="AF41" s="117">
        <f t="shared" si="15"/>
        <v>0</v>
      </c>
      <c r="AG41" s="115">
        <f t="shared" si="16"/>
        <v>0</v>
      </c>
      <c r="AH41" s="116">
        <f t="shared" si="17"/>
        <v>0</v>
      </c>
      <c r="AI41" s="117">
        <f t="shared" si="18"/>
        <v>0</v>
      </c>
      <c r="AJ41" s="115">
        <f t="shared" si="19"/>
        <v>0</v>
      </c>
      <c r="AK41" s="116">
        <f t="shared" si="20"/>
        <v>0</v>
      </c>
      <c r="AL41" s="117">
        <f t="shared" si="21"/>
        <v>0</v>
      </c>
      <c r="AM41" s="115">
        <f t="shared" si="22"/>
        <v>0</v>
      </c>
      <c r="AN41" s="116">
        <f t="shared" si="23"/>
        <v>0</v>
      </c>
      <c r="AO41" s="117">
        <f t="shared" si="24"/>
        <v>0</v>
      </c>
      <c r="AP41" s="115">
        <f t="shared" si="25"/>
        <v>0</v>
      </c>
      <c r="AQ41" s="116">
        <f t="shared" si="26"/>
        <v>0</v>
      </c>
      <c r="AR41" s="117">
        <f t="shared" si="27"/>
        <v>0</v>
      </c>
      <c r="AS41" s="115">
        <f t="shared" si="28"/>
        <v>0</v>
      </c>
      <c r="AT41" s="116">
        <f t="shared" si="29"/>
        <v>0</v>
      </c>
      <c r="AU41" s="117">
        <f t="shared" si="30"/>
        <v>0</v>
      </c>
      <c r="AV41" s="115">
        <f t="shared" si="31"/>
        <v>0</v>
      </c>
      <c r="AW41" s="116">
        <f t="shared" si="32"/>
        <v>0</v>
      </c>
      <c r="AX41" s="117">
        <f t="shared" si="33"/>
        <v>0</v>
      </c>
      <c r="AY41" s="115">
        <f t="shared" si="34"/>
        <v>0</v>
      </c>
      <c r="AZ41" s="116">
        <f t="shared" si="35"/>
        <v>0</v>
      </c>
      <c r="BA41" s="117">
        <f t="shared" si="36"/>
        <v>0</v>
      </c>
      <c r="BB41" s="115">
        <f t="shared" si="37"/>
        <v>0</v>
      </c>
      <c r="BC41" s="116">
        <f t="shared" si="38"/>
        <v>0</v>
      </c>
      <c r="BD41" s="117">
        <f t="shared" si="39"/>
        <v>0</v>
      </c>
      <c r="BE41" s="115">
        <f t="shared" si="40"/>
        <v>0</v>
      </c>
      <c r="BF41" s="116">
        <f t="shared" si="41"/>
        <v>0</v>
      </c>
      <c r="BG41" s="117">
        <f t="shared" si="42"/>
        <v>0</v>
      </c>
      <c r="BH41" s="115">
        <f t="shared" si="43"/>
        <v>0</v>
      </c>
      <c r="BI41" s="116">
        <f t="shared" si="44"/>
        <v>0</v>
      </c>
      <c r="BJ41" s="117">
        <f t="shared" si="45"/>
        <v>0</v>
      </c>
      <c r="BK41" s="115">
        <f t="shared" si="46"/>
        <v>0</v>
      </c>
      <c r="BL41" s="116">
        <f t="shared" si="47"/>
        <v>0</v>
      </c>
      <c r="BM41" s="117">
        <f t="shared" si="48"/>
        <v>0</v>
      </c>
      <c r="BN41" s="115">
        <f t="shared" si="49"/>
        <v>0</v>
      </c>
      <c r="BO41" s="116">
        <f t="shared" si="50"/>
        <v>0</v>
      </c>
      <c r="BP41" s="117">
        <f t="shared" si="51"/>
        <v>0</v>
      </c>
      <c r="BQ41" s="115">
        <f t="shared" si="52"/>
        <v>0</v>
      </c>
      <c r="BR41" s="116">
        <f t="shared" si="53"/>
        <v>0</v>
      </c>
      <c r="BS41" s="117">
        <f t="shared" si="54"/>
        <v>0</v>
      </c>
      <c r="BT41" s="115">
        <f t="shared" si="55"/>
        <v>0</v>
      </c>
      <c r="BU41" s="116">
        <f t="shared" si="56"/>
        <v>0</v>
      </c>
      <c r="BV41" s="117">
        <f t="shared" si="57"/>
        <v>0</v>
      </c>
      <c r="BW41" s="115">
        <f t="shared" si="58"/>
        <v>0</v>
      </c>
      <c r="BX41" s="116">
        <f t="shared" si="59"/>
        <v>0</v>
      </c>
      <c r="BY41" s="118">
        <f t="shared" si="60"/>
        <v>0</v>
      </c>
      <c r="BZ41" s="115">
        <f t="shared" si="61"/>
        <v>0</v>
      </c>
      <c r="CA41" s="116">
        <f t="shared" si="62"/>
        <v>0</v>
      </c>
      <c r="CB41" s="117">
        <f t="shared" si="63"/>
        <v>0</v>
      </c>
    </row>
    <row r="42" spans="1:80" s="90" customFormat="1" ht="19.5" customHeight="1" hidden="1">
      <c r="A42" s="108">
        <v>28</v>
      </c>
      <c r="B42" s="183"/>
      <c r="C42" s="109"/>
      <c r="D42" s="109">
        <v>1</v>
      </c>
      <c r="E42" s="111" t="e">
        <f>VLOOKUP(D42,'Formulas L'!$A$5:$V$43,G42+2,FALSE)</f>
        <v>#N/A</v>
      </c>
      <c r="F42" s="186"/>
      <c r="G42" s="186"/>
      <c r="H42" s="186"/>
      <c r="I42" s="112" t="str">
        <f>VLOOKUP(D42,'Formulas L'!$A$3:$Y$39,23,FALSE)</f>
        <v>NDL</v>
      </c>
      <c r="J42" s="112" t="str">
        <f>VLOOKUP(D42,'Formulas L'!$A$3:$Y$40,24,FALSE)</f>
        <v>BN</v>
      </c>
      <c r="K42" s="112" t="str">
        <f>VLOOKUP(D42,'Formulas L'!$A$3:$Y$40,25,FALSE)</f>
        <v>LP</v>
      </c>
      <c r="L42" s="113">
        <f t="shared" si="0"/>
        <v>0</v>
      </c>
      <c r="M42" s="187"/>
      <c r="N42" s="113">
        <f t="shared" si="1"/>
        <v>0</v>
      </c>
      <c r="O42" s="187"/>
      <c r="P42" s="113">
        <f t="shared" si="2"/>
        <v>0</v>
      </c>
      <c r="Q42" s="188"/>
      <c r="R42" s="114">
        <f t="shared" si="3"/>
        <v>0</v>
      </c>
      <c r="S42" s="48"/>
      <c r="T42" s="93"/>
      <c r="U42" s="115">
        <f t="shared" si="4"/>
        <v>0</v>
      </c>
      <c r="V42" s="116">
        <f t="shared" si="5"/>
        <v>0</v>
      </c>
      <c r="W42" s="117">
        <f t="shared" si="6"/>
        <v>0</v>
      </c>
      <c r="X42" s="115">
        <f t="shared" si="7"/>
        <v>0</v>
      </c>
      <c r="Y42" s="116">
        <f t="shared" si="8"/>
        <v>0</v>
      </c>
      <c r="Z42" s="117">
        <f t="shared" si="9"/>
        <v>0</v>
      </c>
      <c r="AA42" s="115">
        <f t="shared" si="10"/>
        <v>0</v>
      </c>
      <c r="AB42" s="116">
        <f t="shared" si="11"/>
        <v>0</v>
      </c>
      <c r="AC42" s="117">
        <f t="shared" si="12"/>
        <v>0</v>
      </c>
      <c r="AD42" s="115">
        <f t="shared" si="13"/>
        <v>0</v>
      </c>
      <c r="AE42" s="116">
        <f t="shared" si="14"/>
        <v>0</v>
      </c>
      <c r="AF42" s="117">
        <f t="shared" si="15"/>
        <v>0</v>
      </c>
      <c r="AG42" s="115">
        <f t="shared" si="16"/>
        <v>0</v>
      </c>
      <c r="AH42" s="116">
        <f t="shared" si="17"/>
        <v>0</v>
      </c>
      <c r="AI42" s="117">
        <f t="shared" si="18"/>
        <v>0</v>
      </c>
      <c r="AJ42" s="115">
        <f t="shared" si="19"/>
        <v>0</v>
      </c>
      <c r="AK42" s="116">
        <f t="shared" si="20"/>
        <v>0</v>
      </c>
      <c r="AL42" s="117">
        <f t="shared" si="21"/>
        <v>0</v>
      </c>
      <c r="AM42" s="115">
        <f t="shared" si="22"/>
        <v>0</v>
      </c>
      <c r="AN42" s="116">
        <f t="shared" si="23"/>
        <v>0</v>
      </c>
      <c r="AO42" s="117">
        <f t="shared" si="24"/>
        <v>0</v>
      </c>
      <c r="AP42" s="115">
        <f t="shared" si="25"/>
        <v>0</v>
      </c>
      <c r="AQ42" s="116">
        <f t="shared" si="26"/>
        <v>0</v>
      </c>
      <c r="AR42" s="117">
        <f t="shared" si="27"/>
        <v>0</v>
      </c>
      <c r="AS42" s="115">
        <f t="shared" si="28"/>
        <v>0</v>
      </c>
      <c r="AT42" s="116">
        <f t="shared" si="29"/>
        <v>0</v>
      </c>
      <c r="AU42" s="117">
        <f t="shared" si="30"/>
        <v>0</v>
      </c>
      <c r="AV42" s="115">
        <f t="shared" si="31"/>
        <v>0</v>
      </c>
      <c r="AW42" s="116">
        <f t="shared" si="32"/>
        <v>0</v>
      </c>
      <c r="AX42" s="117">
        <f t="shared" si="33"/>
        <v>0</v>
      </c>
      <c r="AY42" s="115">
        <f t="shared" si="34"/>
        <v>0</v>
      </c>
      <c r="AZ42" s="116">
        <f t="shared" si="35"/>
        <v>0</v>
      </c>
      <c r="BA42" s="117">
        <f t="shared" si="36"/>
        <v>0</v>
      </c>
      <c r="BB42" s="115">
        <f t="shared" si="37"/>
        <v>0</v>
      </c>
      <c r="BC42" s="116">
        <f t="shared" si="38"/>
        <v>0</v>
      </c>
      <c r="BD42" s="117">
        <f t="shared" si="39"/>
        <v>0</v>
      </c>
      <c r="BE42" s="115">
        <f t="shared" si="40"/>
        <v>0</v>
      </c>
      <c r="BF42" s="116">
        <f t="shared" si="41"/>
        <v>0</v>
      </c>
      <c r="BG42" s="117">
        <f t="shared" si="42"/>
        <v>0</v>
      </c>
      <c r="BH42" s="115">
        <f t="shared" si="43"/>
        <v>0</v>
      </c>
      <c r="BI42" s="116">
        <f t="shared" si="44"/>
        <v>0</v>
      </c>
      <c r="BJ42" s="117">
        <f t="shared" si="45"/>
        <v>0</v>
      </c>
      <c r="BK42" s="115">
        <f t="shared" si="46"/>
        <v>0</v>
      </c>
      <c r="BL42" s="116">
        <f t="shared" si="47"/>
        <v>0</v>
      </c>
      <c r="BM42" s="117">
        <f t="shared" si="48"/>
        <v>0</v>
      </c>
      <c r="BN42" s="115">
        <f t="shared" si="49"/>
        <v>0</v>
      </c>
      <c r="BO42" s="116">
        <f t="shared" si="50"/>
        <v>0</v>
      </c>
      <c r="BP42" s="117">
        <f t="shared" si="51"/>
        <v>0</v>
      </c>
      <c r="BQ42" s="115">
        <f t="shared" si="52"/>
        <v>0</v>
      </c>
      <c r="BR42" s="116">
        <f t="shared" si="53"/>
        <v>0</v>
      </c>
      <c r="BS42" s="117">
        <f t="shared" si="54"/>
        <v>0</v>
      </c>
      <c r="BT42" s="115">
        <f t="shared" si="55"/>
        <v>0</v>
      </c>
      <c r="BU42" s="116">
        <f t="shared" si="56"/>
        <v>0</v>
      </c>
      <c r="BV42" s="117">
        <f t="shared" si="57"/>
        <v>0</v>
      </c>
      <c r="BW42" s="115">
        <f t="shared" si="58"/>
        <v>0</v>
      </c>
      <c r="BX42" s="116">
        <f t="shared" si="59"/>
        <v>0</v>
      </c>
      <c r="BY42" s="118">
        <f t="shared" si="60"/>
        <v>0</v>
      </c>
      <c r="BZ42" s="115">
        <f t="shared" si="61"/>
        <v>0</v>
      </c>
      <c r="CA42" s="116">
        <f t="shared" si="62"/>
        <v>0</v>
      </c>
      <c r="CB42" s="117">
        <f t="shared" si="63"/>
        <v>0</v>
      </c>
    </row>
    <row r="43" spans="1:80" s="90" customFormat="1" ht="19.5" customHeight="1" hidden="1">
      <c r="A43" s="108">
        <v>29</v>
      </c>
      <c r="B43" s="183"/>
      <c r="C43" s="109"/>
      <c r="D43" s="109">
        <v>1</v>
      </c>
      <c r="E43" s="111" t="e">
        <f>VLOOKUP(D43,'Formulas L'!$A$5:$V$43,G43+2,FALSE)</f>
        <v>#N/A</v>
      </c>
      <c r="F43" s="186"/>
      <c r="G43" s="186"/>
      <c r="H43" s="186"/>
      <c r="I43" s="112" t="str">
        <f>VLOOKUP(D43,'Formulas L'!$A$3:$Y$39,23,FALSE)</f>
        <v>NDL</v>
      </c>
      <c r="J43" s="112" t="str">
        <f>VLOOKUP(D43,'Formulas L'!$A$3:$Y$40,24,FALSE)</f>
        <v>BN</v>
      </c>
      <c r="K43" s="112" t="str">
        <f>VLOOKUP(D43,'Formulas L'!$A$3:$Y$40,25,FALSE)</f>
        <v>LP</v>
      </c>
      <c r="L43" s="113">
        <f t="shared" si="0"/>
        <v>0</v>
      </c>
      <c r="M43" s="187"/>
      <c r="N43" s="113">
        <f t="shared" si="1"/>
        <v>0</v>
      </c>
      <c r="O43" s="187"/>
      <c r="P43" s="113">
        <f t="shared" si="2"/>
        <v>0</v>
      </c>
      <c r="Q43" s="188"/>
      <c r="R43" s="114">
        <f t="shared" si="3"/>
        <v>0</v>
      </c>
      <c r="S43" s="48"/>
      <c r="T43" s="93"/>
      <c r="U43" s="115">
        <f t="shared" si="4"/>
        <v>0</v>
      </c>
      <c r="V43" s="116">
        <f t="shared" si="5"/>
        <v>0</v>
      </c>
      <c r="W43" s="117">
        <f t="shared" si="6"/>
        <v>0</v>
      </c>
      <c r="X43" s="115">
        <f t="shared" si="7"/>
        <v>0</v>
      </c>
      <c r="Y43" s="116">
        <f t="shared" si="8"/>
        <v>0</v>
      </c>
      <c r="Z43" s="117">
        <f t="shared" si="9"/>
        <v>0</v>
      </c>
      <c r="AA43" s="115">
        <f t="shared" si="10"/>
        <v>0</v>
      </c>
      <c r="AB43" s="116">
        <f t="shared" si="11"/>
        <v>0</v>
      </c>
      <c r="AC43" s="117">
        <f t="shared" si="12"/>
        <v>0</v>
      </c>
      <c r="AD43" s="115">
        <f t="shared" si="13"/>
        <v>0</v>
      </c>
      <c r="AE43" s="116">
        <f t="shared" si="14"/>
        <v>0</v>
      </c>
      <c r="AF43" s="117">
        <f t="shared" si="15"/>
        <v>0</v>
      </c>
      <c r="AG43" s="115">
        <f t="shared" si="16"/>
        <v>0</v>
      </c>
      <c r="AH43" s="116">
        <f t="shared" si="17"/>
        <v>0</v>
      </c>
      <c r="AI43" s="117">
        <f t="shared" si="18"/>
        <v>0</v>
      </c>
      <c r="AJ43" s="115">
        <f t="shared" si="19"/>
        <v>0</v>
      </c>
      <c r="AK43" s="116">
        <f t="shared" si="20"/>
        <v>0</v>
      </c>
      <c r="AL43" s="117">
        <f t="shared" si="21"/>
        <v>0</v>
      </c>
      <c r="AM43" s="115">
        <f t="shared" si="22"/>
        <v>0</v>
      </c>
      <c r="AN43" s="116">
        <f t="shared" si="23"/>
        <v>0</v>
      </c>
      <c r="AO43" s="117">
        <f t="shared" si="24"/>
        <v>0</v>
      </c>
      <c r="AP43" s="115">
        <f t="shared" si="25"/>
        <v>0</v>
      </c>
      <c r="AQ43" s="116">
        <f t="shared" si="26"/>
        <v>0</v>
      </c>
      <c r="AR43" s="117">
        <f t="shared" si="27"/>
        <v>0</v>
      </c>
      <c r="AS43" s="115">
        <f t="shared" si="28"/>
        <v>0</v>
      </c>
      <c r="AT43" s="116">
        <f t="shared" si="29"/>
        <v>0</v>
      </c>
      <c r="AU43" s="117">
        <f t="shared" si="30"/>
        <v>0</v>
      </c>
      <c r="AV43" s="115">
        <f t="shared" si="31"/>
        <v>0</v>
      </c>
      <c r="AW43" s="116">
        <f t="shared" si="32"/>
        <v>0</v>
      </c>
      <c r="AX43" s="117">
        <f t="shared" si="33"/>
        <v>0</v>
      </c>
      <c r="AY43" s="115">
        <f t="shared" si="34"/>
        <v>0</v>
      </c>
      <c r="AZ43" s="116">
        <f t="shared" si="35"/>
        <v>0</v>
      </c>
      <c r="BA43" s="117">
        <f t="shared" si="36"/>
        <v>0</v>
      </c>
      <c r="BB43" s="115">
        <f t="shared" si="37"/>
        <v>0</v>
      </c>
      <c r="BC43" s="116">
        <f t="shared" si="38"/>
        <v>0</v>
      </c>
      <c r="BD43" s="117">
        <f t="shared" si="39"/>
        <v>0</v>
      </c>
      <c r="BE43" s="115">
        <f t="shared" si="40"/>
        <v>0</v>
      </c>
      <c r="BF43" s="116">
        <f t="shared" si="41"/>
        <v>0</v>
      </c>
      <c r="BG43" s="117">
        <f t="shared" si="42"/>
        <v>0</v>
      </c>
      <c r="BH43" s="115">
        <f t="shared" si="43"/>
        <v>0</v>
      </c>
      <c r="BI43" s="116">
        <f t="shared" si="44"/>
        <v>0</v>
      </c>
      <c r="BJ43" s="117">
        <f t="shared" si="45"/>
        <v>0</v>
      </c>
      <c r="BK43" s="115">
        <f t="shared" si="46"/>
        <v>0</v>
      </c>
      <c r="BL43" s="116">
        <f t="shared" si="47"/>
        <v>0</v>
      </c>
      <c r="BM43" s="117">
        <f t="shared" si="48"/>
        <v>0</v>
      </c>
      <c r="BN43" s="115">
        <f t="shared" si="49"/>
        <v>0</v>
      </c>
      <c r="BO43" s="116">
        <f t="shared" si="50"/>
        <v>0</v>
      </c>
      <c r="BP43" s="117">
        <f t="shared" si="51"/>
        <v>0</v>
      </c>
      <c r="BQ43" s="115">
        <f t="shared" si="52"/>
        <v>0</v>
      </c>
      <c r="BR43" s="116">
        <f t="shared" si="53"/>
        <v>0</v>
      </c>
      <c r="BS43" s="117">
        <f t="shared" si="54"/>
        <v>0</v>
      </c>
      <c r="BT43" s="115">
        <f t="shared" si="55"/>
        <v>0</v>
      </c>
      <c r="BU43" s="116">
        <f t="shared" si="56"/>
        <v>0</v>
      </c>
      <c r="BV43" s="117">
        <f t="shared" si="57"/>
        <v>0</v>
      </c>
      <c r="BW43" s="115">
        <f t="shared" si="58"/>
        <v>0</v>
      </c>
      <c r="BX43" s="116">
        <f t="shared" si="59"/>
        <v>0</v>
      </c>
      <c r="BY43" s="118">
        <f t="shared" si="60"/>
        <v>0</v>
      </c>
      <c r="BZ43" s="115">
        <f t="shared" si="61"/>
        <v>0</v>
      </c>
      <c r="CA43" s="116">
        <f t="shared" si="62"/>
        <v>0</v>
      </c>
      <c r="CB43" s="117">
        <f t="shared" si="63"/>
        <v>0</v>
      </c>
    </row>
    <row r="44" spans="1:80" s="90" customFormat="1" ht="19.5" customHeight="1" hidden="1">
      <c r="A44" s="108">
        <v>30</v>
      </c>
      <c r="B44" s="183"/>
      <c r="C44" s="109"/>
      <c r="D44" s="109">
        <v>1</v>
      </c>
      <c r="E44" s="111" t="e">
        <f>VLOOKUP(D44,'Formulas L'!$A$5:$V$43,G44+2,FALSE)</f>
        <v>#N/A</v>
      </c>
      <c r="F44" s="186"/>
      <c r="G44" s="186"/>
      <c r="H44" s="186"/>
      <c r="I44" s="112" t="str">
        <f>VLOOKUP(D44,'Formulas L'!$A$3:$Y$39,23,FALSE)</f>
        <v>NDL</v>
      </c>
      <c r="J44" s="112" t="str">
        <f>VLOOKUP(D44,'Formulas L'!$A$3:$Y$40,24,FALSE)</f>
        <v>BN</v>
      </c>
      <c r="K44" s="112" t="str">
        <f>VLOOKUP(D44,'Formulas L'!$A$3:$Y$40,25,FALSE)</f>
        <v>LP</v>
      </c>
      <c r="L44" s="113">
        <f t="shared" si="0"/>
        <v>0</v>
      </c>
      <c r="M44" s="187"/>
      <c r="N44" s="113">
        <f t="shared" si="1"/>
        <v>0</v>
      </c>
      <c r="O44" s="187"/>
      <c r="P44" s="113">
        <f t="shared" si="2"/>
        <v>0</v>
      </c>
      <c r="Q44" s="188"/>
      <c r="R44" s="114">
        <f t="shared" si="3"/>
        <v>0</v>
      </c>
      <c r="S44" s="48"/>
      <c r="T44" s="93"/>
      <c r="U44" s="115">
        <f t="shared" si="4"/>
        <v>0</v>
      </c>
      <c r="V44" s="116">
        <f t="shared" si="5"/>
        <v>0</v>
      </c>
      <c r="W44" s="117">
        <f t="shared" si="6"/>
        <v>0</v>
      </c>
      <c r="X44" s="115">
        <f t="shared" si="7"/>
        <v>0</v>
      </c>
      <c r="Y44" s="116">
        <f t="shared" si="8"/>
        <v>0</v>
      </c>
      <c r="Z44" s="117">
        <f t="shared" si="9"/>
        <v>0</v>
      </c>
      <c r="AA44" s="115">
        <f t="shared" si="10"/>
        <v>0</v>
      </c>
      <c r="AB44" s="116">
        <f t="shared" si="11"/>
        <v>0</v>
      </c>
      <c r="AC44" s="117">
        <f t="shared" si="12"/>
        <v>0</v>
      </c>
      <c r="AD44" s="115">
        <f t="shared" si="13"/>
        <v>0</v>
      </c>
      <c r="AE44" s="116">
        <f t="shared" si="14"/>
        <v>0</v>
      </c>
      <c r="AF44" s="117">
        <f t="shared" si="15"/>
        <v>0</v>
      </c>
      <c r="AG44" s="115">
        <f t="shared" si="16"/>
        <v>0</v>
      </c>
      <c r="AH44" s="116">
        <f t="shared" si="17"/>
        <v>0</v>
      </c>
      <c r="AI44" s="117">
        <f t="shared" si="18"/>
        <v>0</v>
      </c>
      <c r="AJ44" s="115">
        <f t="shared" si="19"/>
        <v>0</v>
      </c>
      <c r="AK44" s="116">
        <f t="shared" si="20"/>
        <v>0</v>
      </c>
      <c r="AL44" s="117">
        <f t="shared" si="21"/>
        <v>0</v>
      </c>
      <c r="AM44" s="115">
        <f t="shared" si="22"/>
        <v>0</v>
      </c>
      <c r="AN44" s="116">
        <f t="shared" si="23"/>
        <v>0</v>
      </c>
      <c r="AO44" s="117">
        <f t="shared" si="24"/>
        <v>0</v>
      </c>
      <c r="AP44" s="115">
        <f t="shared" si="25"/>
        <v>0</v>
      </c>
      <c r="AQ44" s="116">
        <f t="shared" si="26"/>
        <v>0</v>
      </c>
      <c r="AR44" s="117">
        <f t="shared" si="27"/>
        <v>0</v>
      </c>
      <c r="AS44" s="115">
        <f t="shared" si="28"/>
        <v>0</v>
      </c>
      <c r="AT44" s="116">
        <f t="shared" si="29"/>
        <v>0</v>
      </c>
      <c r="AU44" s="117">
        <f t="shared" si="30"/>
        <v>0</v>
      </c>
      <c r="AV44" s="115">
        <f t="shared" si="31"/>
        <v>0</v>
      </c>
      <c r="AW44" s="116">
        <f t="shared" si="32"/>
        <v>0</v>
      </c>
      <c r="AX44" s="117">
        <f t="shared" si="33"/>
        <v>0</v>
      </c>
      <c r="AY44" s="115">
        <f t="shared" si="34"/>
        <v>0</v>
      </c>
      <c r="AZ44" s="116">
        <f t="shared" si="35"/>
        <v>0</v>
      </c>
      <c r="BA44" s="117">
        <f t="shared" si="36"/>
        <v>0</v>
      </c>
      <c r="BB44" s="115">
        <f t="shared" si="37"/>
        <v>0</v>
      </c>
      <c r="BC44" s="116">
        <f t="shared" si="38"/>
        <v>0</v>
      </c>
      <c r="BD44" s="117">
        <f t="shared" si="39"/>
        <v>0</v>
      </c>
      <c r="BE44" s="115">
        <f t="shared" si="40"/>
        <v>0</v>
      </c>
      <c r="BF44" s="116">
        <f t="shared" si="41"/>
        <v>0</v>
      </c>
      <c r="BG44" s="117">
        <f t="shared" si="42"/>
        <v>0</v>
      </c>
      <c r="BH44" s="115">
        <f t="shared" si="43"/>
        <v>0</v>
      </c>
      <c r="BI44" s="116">
        <f t="shared" si="44"/>
        <v>0</v>
      </c>
      <c r="BJ44" s="117">
        <f t="shared" si="45"/>
        <v>0</v>
      </c>
      <c r="BK44" s="115">
        <f t="shared" si="46"/>
        <v>0</v>
      </c>
      <c r="BL44" s="116">
        <f t="shared" si="47"/>
        <v>0</v>
      </c>
      <c r="BM44" s="117">
        <f t="shared" si="48"/>
        <v>0</v>
      </c>
      <c r="BN44" s="115">
        <f t="shared" si="49"/>
        <v>0</v>
      </c>
      <c r="BO44" s="116">
        <f t="shared" si="50"/>
        <v>0</v>
      </c>
      <c r="BP44" s="117">
        <f t="shared" si="51"/>
        <v>0</v>
      </c>
      <c r="BQ44" s="115">
        <f t="shared" si="52"/>
        <v>0</v>
      </c>
      <c r="BR44" s="116">
        <f t="shared" si="53"/>
        <v>0</v>
      </c>
      <c r="BS44" s="117">
        <f t="shared" si="54"/>
        <v>0</v>
      </c>
      <c r="BT44" s="115">
        <f t="shared" si="55"/>
        <v>0</v>
      </c>
      <c r="BU44" s="116">
        <f t="shared" si="56"/>
        <v>0</v>
      </c>
      <c r="BV44" s="117">
        <f t="shared" si="57"/>
        <v>0</v>
      </c>
      <c r="BW44" s="115">
        <f t="shared" si="58"/>
        <v>0</v>
      </c>
      <c r="BX44" s="116">
        <f t="shared" si="59"/>
        <v>0</v>
      </c>
      <c r="BY44" s="118">
        <f t="shared" si="60"/>
        <v>0</v>
      </c>
      <c r="BZ44" s="115">
        <f t="shared" si="61"/>
        <v>0</v>
      </c>
      <c r="CA44" s="116">
        <f t="shared" si="62"/>
        <v>0</v>
      </c>
      <c r="CB44" s="117">
        <f t="shared" si="63"/>
        <v>0</v>
      </c>
    </row>
    <row r="45" spans="1:80" s="90" customFormat="1" ht="2.25" customHeight="1" thickBot="1">
      <c r="A45" s="119"/>
      <c r="B45" s="120"/>
      <c r="C45" s="119"/>
      <c r="D45" s="119"/>
      <c r="E45" s="121"/>
      <c r="F45" s="122"/>
      <c r="G45" s="122"/>
      <c r="H45" s="122"/>
      <c r="I45" s="112" t="e">
        <f>VLOOKUP(D45,'Formulas L'!$A$3:$Y$39,23,FALSE)</f>
        <v>#N/A</v>
      </c>
      <c r="J45" s="112" t="e">
        <f>VLOOKUP(D45,'Formulas L'!$A$3:$Y$40,24,FALSE)</f>
        <v>#N/A</v>
      </c>
      <c r="K45" s="112" t="e">
        <f>VLOOKUP(D45,'Formulas L'!$A$3:$Y$40,25,FALSE)</f>
        <v>#N/A</v>
      </c>
      <c r="L45" s="123"/>
      <c r="M45" s="124"/>
      <c r="N45" s="125"/>
      <c r="O45" s="103"/>
      <c r="P45" s="126">
        <f>R45-L45</f>
        <v>0</v>
      </c>
      <c r="Q45" s="120"/>
      <c r="R45" s="127">
        <f t="shared" si="3"/>
        <v>0</v>
      </c>
      <c r="S45" s="48"/>
      <c r="T45" s="93"/>
      <c r="U45" s="128"/>
      <c r="V45" s="129">
        <f>IF(AND($M45=$B$57,$O45=$B$57),$L45+$N45,IF(AND($M45=$B$57,$Q45=$B$57),$L45+$P45,IF($M45=$B$57,$L45,IF($O45=$B$57,$N45,IF($Q45=$B$57,$P45,0)))))</f>
        <v>0</v>
      </c>
      <c r="W45" s="130"/>
      <c r="X45" s="128"/>
      <c r="Y45" s="131"/>
      <c r="Z45" s="130"/>
      <c r="AA45" s="128"/>
      <c r="AB45" s="131"/>
      <c r="AC45" s="130"/>
      <c r="AD45" s="128"/>
      <c r="AE45" s="131"/>
      <c r="AF45" s="130"/>
      <c r="AG45" s="132">
        <f t="shared" si="16"/>
        <v>0</v>
      </c>
      <c r="AH45" s="129">
        <f t="shared" si="17"/>
        <v>0</v>
      </c>
      <c r="AI45" s="133">
        <f t="shared" si="18"/>
        <v>0</v>
      </c>
      <c r="AJ45" s="128"/>
      <c r="AK45" s="131"/>
      <c r="AL45" s="130"/>
      <c r="AM45" s="128"/>
      <c r="AN45" s="131"/>
      <c r="AO45" s="130"/>
      <c r="AP45" s="128"/>
      <c r="AQ45" s="131"/>
      <c r="AR45" s="130"/>
      <c r="AS45" s="128"/>
      <c r="AT45" s="131"/>
      <c r="AU45" s="130"/>
      <c r="AV45" s="128"/>
      <c r="AW45" s="131"/>
      <c r="AX45" s="130"/>
      <c r="AY45" s="128"/>
      <c r="AZ45" s="129">
        <f>IF(AND($M45=$B$57,$O45=$B$57),$L45+$N45,IF(AND($M45=$B$57,$Q45=$B$57),$L45+$P45,IF($M45=$B$57,$L45,IF($O45=$B$57,$N45,IF($Q45=$B$57,$P45,0)))))</f>
        <v>0</v>
      </c>
      <c r="BA45" s="130"/>
      <c r="BB45" s="115">
        <f t="shared" si="37"/>
        <v>0</v>
      </c>
      <c r="BC45" s="116">
        <f t="shared" si="38"/>
        <v>0</v>
      </c>
      <c r="BD45" s="117">
        <f t="shared" si="39"/>
        <v>0</v>
      </c>
      <c r="BE45" s="128"/>
      <c r="BF45" s="131"/>
      <c r="BG45" s="130"/>
      <c r="BH45" s="128"/>
      <c r="BI45" s="131"/>
      <c r="BJ45" s="130"/>
      <c r="BK45" s="132">
        <f>IF($M45=$B$60,$L45,0)</f>
        <v>0</v>
      </c>
      <c r="BL45" s="129">
        <f>IF($O45=$B$60,$N45,0)</f>
        <v>0</v>
      </c>
      <c r="BM45" s="133">
        <f>IF($Q45=$B$60,$P45,0)</f>
        <v>0</v>
      </c>
      <c r="BN45" s="128"/>
      <c r="BO45" s="131"/>
      <c r="BP45" s="130"/>
      <c r="BQ45" s="128"/>
      <c r="BR45" s="131"/>
      <c r="BS45" s="130"/>
      <c r="BT45" s="128"/>
      <c r="BU45" s="131"/>
      <c r="BV45" s="130"/>
      <c r="BW45" s="128"/>
      <c r="BX45" s="131"/>
      <c r="BY45" s="134"/>
      <c r="BZ45" s="128"/>
      <c r="CA45" s="131"/>
      <c r="CB45" s="130"/>
    </row>
    <row r="46" spans="1:80" s="90" customFormat="1" ht="13.5" thickBot="1">
      <c r="A46" s="64"/>
      <c r="B46" s="98"/>
      <c r="C46" s="68"/>
      <c r="D46" s="68"/>
      <c r="E46" s="80"/>
      <c r="F46" s="135" t="s">
        <v>59</v>
      </c>
      <c r="G46" s="136"/>
      <c r="H46" s="137"/>
      <c r="I46" s="137"/>
      <c r="J46" s="137"/>
      <c r="K46" s="137"/>
      <c r="L46" s="138">
        <f>SUM(L16:L44)</f>
        <v>36.74845581802275</v>
      </c>
      <c r="M46" s="98"/>
      <c r="N46" s="138">
        <f>SUM(N16:N44)</f>
        <v>13.765870516185476</v>
      </c>
      <c r="O46" s="98"/>
      <c r="P46" s="138">
        <f>SUM(P16:P44)</f>
        <v>67.26213910761155</v>
      </c>
      <c r="Q46" s="139" t="s">
        <v>19</v>
      </c>
      <c r="R46" s="138">
        <f>SUM(R16:R44)</f>
        <v>117.77646544181978</v>
      </c>
      <c r="S46" s="48"/>
      <c r="T46" s="93"/>
      <c r="U46" s="140">
        <f aca="true" t="shared" si="64" ref="U46:AZ46">SUM(U16:U45)</f>
        <v>36.74845581802275</v>
      </c>
      <c r="V46" s="141">
        <f t="shared" si="64"/>
        <v>13.765870516185476</v>
      </c>
      <c r="W46" s="142">
        <f t="shared" si="64"/>
        <v>67.26213910761155</v>
      </c>
      <c r="X46" s="140">
        <f t="shared" si="64"/>
        <v>0</v>
      </c>
      <c r="Y46" s="141">
        <f t="shared" si="64"/>
        <v>0</v>
      </c>
      <c r="Z46" s="142">
        <f t="shared" si="64"/>
        <v>0</v>
      </c>
      <c r="AA46" s="140">
        <f t="shared" si="64"/>
        <v>0</v>
      </c>
      <c r="AB46" s="141">
        <f t="shared" si="64"/>
        <v>0</v>
      </c>
      <c r="AC46" s="142">
        <f t="shared" si="64"/>
        <v>0</v>
      </c>
      <c r="AD46" s="140">
        <f t="shared" si="64"/>
        <v>0</v>
      </c>
      <c r="AE46" s="141">
        <f t="shared" si="64"/>
        <v>0</v>
      </c>
      <c r="AF46" s="142">
        <f t="shared" si="64"/>
        <v>0</v>
      </c>
      <c r="AG46" s="140">
        <f t="shared" si="64"/>
        <v>0</v>
      </c>
      <c r="AH46" s="141">
        <f t="shared" si="64"/>
        <v>0</v>
      </c>
      <c r="AI46" s="142">
        <f t="shared" si="64"/>
        <v>0</v>
      </c>
      <c r="AJ46" s="140">
        <f t="shared" si="64"/>
        <v>0</v>
      </c>
      <c r="AK46" s="141">
        <f t="shared" si="64"/>
        <v>0</v>
      </c>
      <c r="AL46" s="142">
        <f t="shared" si="64"/>
        <v>0</v>
      </c>
      <c r="AM46" s="140">
        <f t="shared" si="64"/>
        <v>0</v>
      </c>
      <c r="AN46" s="141">
        <f t="shared" si="64"/>
        <v>0</v>
      </c>
      <c r="AO46" s="142">
        <f t="shared" si="64"/>
        <v>0</v>
      </c>
      <c r="AP46" s="140">
        <f t="shared" si="64"/>
        <v>0</v>
      </c>
      <c r="AQ46" s="141">
        <f t="shared" si="64"/>
        <v>0</v>
      </c>
      <c r="AR46" s="142">
        <f t="shared" si="64"/>
        <v>0</v>
      </c>
      <c r="AS46" s="140">
        <f t="shared" si="64"/>
        <v>0</v>
      </c>
      <c r="AT46" s="141">
        <f t="shared" si="64"/>
        <v>0</v>
      </c>
      <c r="AU46" s="142">
        <f t="shared" si="64"/>
        <v>0</v>
      </c>
      <c r="AV46" s="140">
        <f t="shared" si="64"/>
        <v>0</v>
      </c>
      <c r="AW46" s="141">
        <f t="shared" si="64"/>
        <v>0</v>
      </c>
      <c r="AX46" s="142">
        <f t="shared" si="64"/>
        <v>0</v>
      </c>
      <c r="AY46" s="140">
        <f t="shared" si="64"/>
        <v>0</v>
      </c>
      <c r="AZ46" s="141">
        <f t="shared" si="64"/>
        <v>0</v>
      </c>
      <c r="BA46" s="142">
        <f aca="true" t="shared" si="65" ref="BA46:CB46">SUM(BA16:BA45)</f>
        <v>0</v>
      </c>
      <c r="BB46" s="140">
        <f t="shared" si="65"/>
        <v>0</v>
      </c>
      <c r="BC46" s="141">
        <f t="shared" si="65"/>
        <v>0</v>
      </c>
      <c r="BD46" s="142">
        <f t="shared" si="65"/>
        <v>0</v>
      </c>
      <c r="BE46" s="140">
        <f t="shared" si="65"/>
        <v>0</v>
      </c>
      <c r="BF46" s="141">
        <f t="shared" si="65"/>
        <v>0</v>
      </c>
      <c r="BG46" s="142">
        <f t="shared" si="65"/>
        <v>0</v>
      </c>
      <c r="BH46" s="140">
        <f t="shared" si="65"/>
        <v>0</v>
      </c>
      <c r="BI46" s="141">
        <f t="shared" si="65"/>
        <v>0</v>
      </c>
      <c r="BJ46" s="142">
        <f t="shared" si="65"/>
        <v>0</v>
      </c>
      <c r="BK46" s="140">
        <f t="shared" si="65"/>
        <v>0</v>
      </c>
      <c r="BL46" s="141">
        <f t="shared" si="65"/>
        <v>0</v>
      </c>
      <c r="BM46" s="142">
        <f t="shared" si="65"/>
        <v>0</v>
      </c>
      <c r="BN46" s="140">
        <f t="shared" si="65"/>
        <v>0</v>
      </c>
      <c r="BO46" s="141">
        <f t="shared" si="65"/>
        <v>0</v>
      </c>
      <c r="BP46" s="142">
        <f t="shared" si="65"/>
        <v>0</v>
      </c>
      <c r="BQ46" s="140">
        <f t="shared" si="65"/>
        <v>0</v>
      </c>
      <c r="BR46" s="141">
        <f t="shared" si="65"/>
        <v>0</v>
      </c>
      <c r="BS46" s="142">
        <f t="shared" si="65"/>
        <v>0</v>
      </c>
      <c r="BT46" s="140">
        <f t="shared" si="65"/>
        <v>0</v>
      </c>
      <c r="BU46" s="141">
        <f t="shared" si="65"/>
        <v>0</v>
      </c>
      <c r="BV46" s="142">
        <f t="shared" si="65"/>
        <v>0</v>
      </c>
      <c r="BW46" s="140">
        <f t="shared" si="65"/>
        <v>0</v>
      </c>
      <c r="BX46" s="141">
        <f t="shared" si="65"/>
        <v>0</v>
      </c>
      <c r="BY46" s="143">
        <f t="shared" si="65"/>
        <v>0</v>
      </c>
      <c r="BZ46" s="140">
        <f t="shared" si="65"/>
        <v>0</v>
      </c>
      <c r="CA46" s="141">
        <f t="shared" si="65"/>
        <v>0</v>
      </c>
      <c r="CB46" s="142">
        <f t="shared" si="65"/>
        <v>0</v>
      </c>
    </row>
    <row r="47" spans="1:80" ht="4.5" customHeight="1" thickBot="1">
      <c r="A47" s="64"/>
      <c r="B47" s="98"/>
      <c r="C47" s="68"/>
      <c r="D47" s="68"/>
      <c r="E47" s="80"/>
      <c r="F47" s="68"/>
      <c r="G47" s="70"/>
      <c r="H47" s="76"/>
      <c r="I47" s="76"/>
      <c r="J47" s="76"/>
      <c r="K47" s="76"/>
      <c r="L47" s="144"/>
      <c r="M47" s="98"/>
      <c r="N47" s="98"/>
      <c r="O47" s="98"/>
      <c r="P47" s="145"/>
      <c r="Q47" s="98"/>
      <c r="R47" s="144"/>
      <c r="U47" s="146">
        <v>1</v>
      </c>
      <c r="V47" s="147">
        <f>SUM(U46:W46)*(1+M49)</f>
        <v>129.55411198600174</v>
      </c>
      <c r="W47" s="148"/>
      <c r="X47" s="146">
        <v>2</v>
      </c>
      <c r="Y47" s="149">
        <f>SUM(X46:Z46)*(1+M49)</f>
        <v>0</v>
      </c>
      <c r="Z47" s="148"/>
      <c r="AA47" s="146">
        <v>3</v>
      </c>
      <c r="AB47" s="149">
        <f>SUM(AA46:AC46)*(1+M49)</f>
        <v>0</v>
      </c>
      <c r="AC47" s="148"/>
      <c r="AD47" s="146">
        <v>4</v>
      </c>
      <c r="AE47" s="149">
        <f>SUM(AD46:AF46)*(1+M49)</f>
        <v>0</v>
      </c>
      <c r="AF47" s="148"/>
      <c r="AG47" s="146">
        <v>5</v>
      </c>
      <c r="AH47" s="149">
        <f>SUM(AG46:AI46)*(1+M49)</f>
        <v>0</v>
      </c>
      <c r="AI47" s="148"/>
      <c r="AJ47" s="146">
        <v>6</v>
      </c>
      <c r="AK47" s="149">
        <f>SUM(AJ46:AL46)*(1+M49)</f>
        <v>0</v>
      </c>
      <c r="AL47" s="148"/>
      <c r="AM47" s="146">
        <v>7</v>
      </c>
      <c r="AN47" s="149">
        <f>SUM(AM46:AO46)*(1+M49)</f>
        <v>0</v>
      </c>
      <c r="AO47" s="148"/>
      <c r="AP47" s="146">
        <v>8</v>
      </c>
      <c r="AQ47" s="149">
        <f>SUM(AP46:AR46)*(1+$M$49)</f>
        <v>0</v>
      </c>
      <c r="AR47" s="148"/>
      <c r="AS47" s="146">
        <v>9</v>
      </c>
      <c r="AT47" s="149">
        <f>SUM(AS46:AU46)*(1+M49)</f>
        <v>0</v>
      </c>
      <c r="AU47" s="148"/>
      <c r="AV47" s="146">
        <v>10</v>
      </c>
      <c r="AW47" s="149">
        <f>SUM(AV46:AX46)*(1+M49)</f>
        <v>0</v>
      </c>
      <c r="AX47" s="148"/>
      <c r="AY47" s="146">
        <v>11</v>
      </c>
      <c r="AZ47" s="147">
        <f>SUM(AY46:BA46)*(1+M49)</f>
        <v>0</v>
      </c>
      <c r="BA47" s="148"/>
      <c r="BB47" s="146">
        <v>12</v>
      </c>
      <c r="BC47" s="149">
        <f>SUM(BB46:BD46)*(1+M49)</f>
        <v>0</v>
      </c>
      <c r="BD47" s="148"/>
      <c r="BE47" s="146">
        <v>13</v>
      </c>
      <c r="BF47" s="149">
        <f>SUM(BE46:BG46)*(1+M49)</f>
        <v>0</v>
      </c>
      <c r="BG47" s="148"/>
      <c r="BH47" s="146">
        <v>14</v>
      </c>
      <c r="BI47" s="149">
        <f>SUM(BH46:BJ46)*(1+M49)</f>
        <v>0</v>
      </c>
      <c r="BJ47" s="148"/>
      <c r="BK47" s="146">
        <v>15</v>
      </c>
      <c r="BL47" s="149">
        <f>SUM(BK46:BM46)*(1+M49)</f>
        <v>0</v>
      </c>
      <c r="BM47" s="148"/>
      <c r="BN47" s="146">
        <v>16</v>
      </c>
      <c r="BO47" s="149">
        <f>SUM(BN46:BP46)*(1+M49)</f>
        <v>0</v>
      </c>
      <c r="BP47" s="148"/>
      <c r="BQ47" s="146">
        <v>17</v>
      </c>
      <c r="BR47" s="149">
        <f>SUM(BQ46:BS46)*(1+M49)</f>
        <v>0</v>
      </c>
      <c r="BS47" s="148"/>
      <c r="BT47" s="146">
        <v>18</v>
      </c>
      <c r="BU47" s="149">
        <f>SUM(BT46:BV46)*(1+M49)</f>
        <v>0</v>
      </c>
      <c r="BV47" s="148"/>
      <c r="BW47" s="146">
        <v>19</v>
      </c>
      <c r="BX47" s="149">
        <f>SUM(BW46:BY46)*(1+M49)</f>
        <v>0</v>
      </c>
      <c r="BY47" s="148"/>
      <c r="BZ47" s="146">
        <v>20</v>
      </c>
      <c r="CA47" s="149">
        <f>SUM(BZ46:CB46)*(1+M49)</f>
        <v>0</v>
      </c>
      <c r="CB47" s="148"/>
    </row>
    <row r="48" spans="1:19" s="155" customFormat="1" ht="13.5" customHeight="1">
      <c r="A48" s="150"/>
      <c r="B48" s="151"/>
      <c r="C48" s="150"/>
      <c r="D48" s="150"/>
      <c r="E48" s="152"/>
      <c r="F48" s="150"/>
      <c r="G48" s="153"/>
      <c r="H48" s="169"/>
      <c r="I48" s="169"/>
      <c r="J48" s="169"/>
      <c r="K48" s="169"/>
      <c r="L48" s="222"/>
      <c r="M48" s="223"/>
      <c r="N48" s="223"/>
      <c r="O48" s="224">
        <f>R46</f>
        <v>117.77646544181978</v>
      </c>
      <c r="P48" s="151" t="s">
        <v>87</v>
      </c>
      <c r="R48" s="154"/>
      <c r="S48" s="156"/>
    </row>
    <row r="49" spans="1:21" s="155" customFormat="1" ht="12.75">
      <c r="A49" s="150"/>
      <c r="B49" s="151"/>
      <c r="C49" s="150"/>
      <c r="D49" s="150"/>
      <c r="E49" s="152"/>
      <c r="F49" s="150"/>
      <c r="G49" s="157"/>
      <c r="H49" s="225" t="s">
        <v>22</v>
      </c>
      <c r="I49" s="226"/>
      <c r="J49" s="226"/>
      <c r="K49" s="226"/>
      <c r="L49" s="227"/>
      <c r="M49" s="228">
        <v>0.1</v>
      </c>
      <c r="N49" s="229"/>
      <c r="O49" s="224">
        <f>O48*M49</f>
        <v>11.777646544181978</v>
      </c>
      <c r="P49" s="151" t="s">
        <v>88</v>
      </c>
      <c r="R49" s="154"/>
      <c r="S49" s="156"/>
      <c r="U49" s="158"/>
    </row>
    <row r="50" spans="1:19" s="155" customFormat="1" ht="6.75" customHeight="1" thickBot="1">
      <c r="A50" s="150"/>
      <c r="B50" s="151"/>
      <c r="C50" s="150"/>
      <c r="D50" s="150"/>
      <c r="E50" s="152"/>
      <c r="F50" s="150"/>
      <c r="G50" s="153"/>
      <c r="H50" s="169"/>
      <c r="I50" s="169"/>
      <c r="J50" s="169"/>
      <c r="K50" s="169"/>
      <c r="L50" s="230"/>
      <c r="M50" s="231"/>
      <c r="N50" s="231"/>
      <c r="O50" s="232"/>
      <c r="P50" s="159"/>
      <c r="R50" s="154"/>
      <c r="S50" s="156"/>
    </row>
    <row r="51" spans="1:19" s="155" customFormat="1" ht="13.5" thickBot="1">
      <c r="A51" s="150"/>
      <c r="B51" s="150"/>
      <c r="C51" s="150"/>
      <c r="D51" s="150"/>
      <c r="E51" s="152"/>
      <c r="F51" s="150"/>
      <c r="G51" s="153"/>
      <c r="H51" s="169"/>
      <c r="I51" s="169"/>
      <c r="J51" s="169"/>
      <c r="K51" s="169"/>
      <c r="L51" s="222"/>
      <c r="M51" s="223"/>
      <c r="N51" s="223"/>
      <c r="O51" s="233">
        <f>SUM(O48:O49)</f>
        <v>129.55411198600177</v>
      </c>
      <c r="P51" s="151" t="s">
        <v>89</v>
      </c>
      <c r="R51" s="154"/>
      <c r="S51" s="156"/>
    </row>
    <row r="52" spans="1:19" s="155" customFormat="1" ht="12.75">
      <c r="A52" s="150"/>
      <c r="B52" s="150"/>
      <c r="C52" s="150"/>
      <c r="D52" s="150"/>
      <c r="E52" s="152"/>
      <c r="F52" s="150"/>
      <c r="G52" s="153"/>
      <c r="H52" s="154"/>
      <c r="I52" s="154"/>
      <c r="J52" s="154"/>
      <c r="K52" s="154"/>
      <c r="L52" s="150"/>
      <c r="M52" s="151"/>
      <c r="N52" s="151"/>
      <c r="O52" s="189"/>
      <c r="P52" s="151"/>
      <c r="R52" s="154"/>
      <c r="S52" s="156"/>
    </row>
    <row r="53" spans="1:19" s="155" customFormat="1" ht="12.75">
      <c r="A53" s="261" t="s">
        <v>74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3"/>
      <c r="Q53" s="190" t="s">
        <v>75</v>
      </c>
      <c r="R53" s="154"/>
      <c r="S53" s="156"/>
    </row>
    <row r="54" spans="1:80" s="156" customFormat="1" ht="12.75" customHeight="1">
      <c r="A54" s="160"/>
      <c r="B54" s="161" t="s">
        <v>64</v>
      </c>
      <c r="C54" s="162" t="s">
        <v>19</v>
      </c>
      <c r="D54" s="150"/>
      <c r="E54" s="152"/>
      <c r="F54" s="191"/>
      <c r="G54" s="192"/>
      <c r="H54" s="193" t="s">
        <v>76</v>
      </c>
      <c r="I54" s="194"/>
      <c r="J54" s="194"/>
      <c r="K54" s="194"/>
      <c r="L54" s="193" t="s">
        <v>77</v>
      </c>
      <c r="M54" s="195" t="s">
        <v>78</v>
      </c>
      <c r="N54" s="196"/>
      <c r="O54" s="195" t="s">
        <v>78</v>
      </c>
      <c r="P54" s="197"/>
      <c r="Q54" s="210">
        <v>10000</v>
      </c>
      <c r="R54" s="154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</row>
    <row r="55" spans="1:80" s="156" customFormat="1" ht="12.75">
      <c r="A55" s="163"/>
      <c r="B55" s="217" t="s">
        <v>65</v>
      </c>
      <c r="C55" s="164" t="s">
        <v>36</v>
      </c>
      <c r="D55" s="163"/>
      <c r="E55" s="152"/>
      <c r="F55" s="198"/>
      <c r="G55" s="199"/>
      <c r="H55" s="200" t="s">
        <v>79</v>
      </c>
      <c r="I55" s="201"/>
      <c r="J55" s="201"/>
      <c r="K55" s="201"/>
      <c r="L55" s="200"/>
      <c r="M55" s="202" t="s">
        <v>80</v>
      </c>
      <c r="N55" s="203"/>
      <c r="O55" s="202" t="s">
        <v>90</v>
      </c>
      <c r="P55" s="204"/>
      <c r="Q55" s="205" t="s">
        <v>81</v>
      </c>
      <c r="R55" s="16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</row>
    <row r="56" spans="1:80" s="156" customFormat="1" ht="18" customHeight="1">
      <c r="A56" s="216">
        <v>1</v>
      </c>
      <c r="B56" s="219" t="s">
        <v>91</v>
      </c>
      <c r="C56" s="236">
        <f>V47</f>
        <v>129.55411198600174</v>
      </c>
      <c r="D56" s="237"/>
      <c r="E56" s="237"/>
      <c r="F56" s="238"/>
      <c r="G56" s="239"/>
      <c r="H56" s="240">
        <f>5000/0.91</f>
        <v>5494.505494505494</v>
      </c>
      <c r="I56" s="241"/>
      <c r="J56" s="241"/>
      <c r="K56" s="241"/>
      <c r="L56" s="242"/>
      <c r="M56" s="243">
        <f aca="true" t="shared" si="66" ref="M56:M75">IF(ISERROR(L56/H56)," ",(L56/H56))</f>
        <v>0</v>
      </c>
      <c r="N56" s="244"/>
      <c r="O56" s="245">
        <f aca="true" t="shared" si="67" ref="O56:O75">IF(ISERROR(C56*M56)," ",(C56*M56))</f>
        <v>0</v>
      </c>
      <c r="P56" s="206"/>
      <c r="Q56" s="207">
        <f aca="true" t="shared" si="68" ref="Q56:Q75">IF(ISERROR(($Q$54*C56)/H56)," ",(($Q$54*C56)/H56))</f>
        <v>235.78848381452318</v>
      </c>
      <c r="R56" s="16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</row>
    <row r="57" spans="1:80" s="156" customFormat="1" ht="18" customHeight="1">
      <c r="A57" s="216">
        <v>2</v>
      </c>
      <c r="B57" s="219"/>
      <c r="C57" s="236">
        <f>Y47</f>
        <v>0</v>
      </c>
      <c r="D57" s="237"/>
      <c r="E57" s="237"/>
      <c r="F57" s="246"/>
      <c r="G57" s="247"/>
      <c r="H57" s="240"/>
      <c r="I57" s="241"/>
      <c r="J57" s="241"/>
      <c r="K57" s="241"/>
      <c r="L57" s="242"/>
      <c r="M57" s="243" t="str">
        <f t="shared" si="66"/>
        <v> </v>
      </c>
      <c r="N57" s="248"/>
      <c r="O57" s="249" t="str">
        <f t="shared" si="67"/>
        <v> </v>
      </c>
      <c r="P57" s="208"/>
      <c r="Q57" s="207" t="str">
        <f t="shared" si="68"/>
        <v> </v>
      </c>
      <c r="R57" s="16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</row>
    <row r="58" spans="1:80" s="156" customFormat="1" ht="18" customHeight="1" hidden="1">
      <c r="A58" s="166">
        <v>3</v>
      </c>
      <c r="B58" s="218"/>
      <c r="C58" s="250">
        <f>AB47</f>
        <v>0</v>
      </c>
      <c r="D58" s="237"/>
      <c r="E58" s="237"/>
      <c r="F58" s="246"/>
      <c r="G58" s="247"/>
      <c r="H58" s="240"/>
      <c r="I58" s="241"/>
      <c r="J58" s="241"/>
      <c r="K58" s="241"/>
      <c r="L58" s="242"/>
      <c r="M58" s="243" t="str">
        <f t="shared" si="66"/>
        <v> </v>
      </c>
      <c r="N58" s="248"/>
      <c r="O58" s="249" t="str">
        <f t="shared" si="67"/>
        <v> </v>
      </c>
      <c r="P58" s="208"/>
      <c r="Q58" s="207" t="str">
        <f t="shared" si="68"/>
        <v> </v>
      </c>
      <c r="R58" s="16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</row>
    <row r="59" spans="1:80" s="156" customFormat="1" ht="18" customHeight="1" hidden="1">
      <c r="A59" s="166">
        <v>4</v>
      </c>
      <c r="B59" s="167"/>
      <c r="C59" s="250">
        <f>AE47</f>
        <v>0</v>
      </c>
      <c r="D59" s="237"/>
      <c r="E59" s="237"/>
      <c r="F59" s="246"/>
      <c r="G59" s="247"/>
      <c r="H59" s="240"/>
      <c r="I59" s="241"/>
      <c r="J59" s="241"/>
      <c r="K59" s="241"/>
      <c r="L59" s="242"/>
      <c r="M59" s="243" t="str">
        <f t="shared" si="66"/>
        <v> </v>
      </c>
      <c r="N59" s="248"/>
      <c r="O59" s="249" t="str">
        <f t="shared" si="67"/>
        <v> </v>
      </c>
      <c r="P59" s="208"/>
      <c r="Q59" s="207" t="str">
        <f t="shared" si="68"/>
        <v> </v>
      </c>
      <c r="R59" s="16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</row>
    <row r="60" spans="1:80" s="156" customFormat="1" ht="18" customHeight="1" hidden="1">
      <c r="A60" s="166">
        <v>5</v>
      </c>
      <c r="B60" s="167"/>
      <c r="C60" s="250">
        <f>AH47</f>
        <v>0</v>
      </c>
      <c r="D60" s="237"/>
      <c r="E60" s="237"/>
      <c r="F60" s="246"/>
      <c r="G60" s="247"/>
      <c r="H60" s="240"/>
      <c r="I60" s="241"/>
      <c r="J60" s="241"/>
      <c r="K60" s="241"/>
      <c r="L60" s="242"/>
      <c r="M60" s="243" t="str">
        <f t="shared" si="66"/>
        <v> </v>
      </c>
      <c r="N60" s="248"/>
      <c r="O60" s="249" t="str">
        <f t="shared" si="67"/>
        <v> </v>
      </c>
      <c r="P60" s="208"/>
      <c r="Q60" s="207" t="str">
        <f t="shared" si="68"/>
        <v> </v>
      </c>
      <c r="R60" s="16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</row>
    <row r="61" spans="1:80" s="156" customFormat="1" ht="18" customHeight="1" hidden="1">
      <c r="A61" s="166">
        <v>6</v>
      </c>
      <c r="B61" s="167"/>
      <c r="C61" s="250">
        <f>AK47</f>
        <v>0</v>
      </c>
      <c r="D61" s="237"/>
      <c r="E61" s="237"/>
      <c r="F61" s="246"/>
      <c r="G61" s="247"/>
      <c r="H61" s="240"/>
      <c r="I61" s="241"/>
      <c r="J61" s="241"/>
      <c r="K61" s="241"/>
      <c r="L61" s="242"/>
      <c r="M61" s="243" t="str">
        <f t="shared" si="66"/>
        <v> </v>
      </c>
      <c r="N61" s="248"/>
      <c r="O61" s="249" t="str">
        <f t="shared" si="67"/>
        <v> </v>
      </c>
      <c r="P61" s="208"/>
      <c r="Q61" s="207" t="str">
        <f t="shared" si="68"/>
        <v> </v>
      </c>
      <c r="R61" s="16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</row>
    <row r="62" spans="1:80" s="156" customFormat="1" ht="18" customHeight="1" hidden="1">
      <c r="A62" s="166">
        <v>7</v>
      </c>
      <c r="B62" s="167"/>
      <c r="C62" s="250">
        <f>AN47</f>
        <v>0</v>
      </c>
      <c r="D62" s="237"/>
      <c r="E62" s="237"/>
      <c r="F62" s="246"/>
      <c r="G62" s="247"/>
      <c r="H62" s="240"/>
      <c r="I62" s="241"/>
      <c r="J62" s="241"/>
      <c r="K62" s="241"/>
      <c r="L62" s="242"/>
      <c r="M62" s="243" t="str">
        <f t="shared" si="66"/>
        <v> </v>
      </c>
      <c r="N62" s="248"/>
      <c r="O62" s="249" t="str">
        <f t="shared" si="67"/>
        <v> </v>
      </c>
      <c r="P62" s="208"/>
      <c r="Q62" s="207" t="str">
        <f t="shared" si="68"/>
        <v> </v>
      </c>
      <c r="R62" s="16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</row>
    <row r="63" spans="1:80" s="156" customFormat="1" ht="18" customHeight="1" hidden="1">
      <c r="A63" s="166">
        <v>8</v>
      </c>
      <c r="B63" s="167"/>
      <c r="C63" s="250">
        <f>AQ47</f>
        <v>0</v>
      </c>
      <c r="D63" s="237"/>
      <c r="E63" s="237"/>
      <c r="F63" s="246"/>
      <c r="G63" s="247"/>
      <c r="H63" s="240"/>
      <c r="I63" s="241"/>
      <c r="J63" s="241"/>
      <c r="K63" s="241"/>
      <c r="L63" s="242"/>
      <c r="M63" s="243" t="str">
        <f t="shared" si="66"/>
        <v> </v>
      </c>
      <c r="N63" s="248"/>
      <c r="O63" s="249" t="str">
        <f t="shared" si="67"/>
        <v> </v>
      </c>
      <c r="P63" s="208"/>
      <c r="Q63" s="207" t="str">
        <f t="shared" si="68"/>
        <v> </v>
      </c>
      <c r="R63" s="16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</row>
    <row r="64" spans="1:80" s="156" customFormat="1" ht="18" customHeight="1" hidden="1">
      <c r="A64" s="166">
        <v>9</v>
      </c>
      <c r="B64" s="167"/>
      <c r="C64" s="250">
        <f>AT47</f>
        <v>0</v>
      </c>
      <c r="D64" s="237"/>
      <c r="E64" s="237"/>
      <c r="F64" s="246"/>
      <c r="G64" s="247"/>
      <c r="H64" s="240"/>
      <c r="I64" s="241"/>
      <c r="J64" s="241"/>
      <c r="K64" s="241"/>
      <c r="L64" s="242"/>
      <c r="M64" s="243" t="str">
        <f t="shared" si="66"/>
        <v> </v>
      </c>
      <c r="N64" s="248"/>
      <c r="O64" s="249" t="str">
        <f t="shared" si="67"/>
        <v> </v>
      </c>
      <c r="P64" s="208"/>
      <c r="Q64" s="207" t="str">
        <f t="shared" si="68"/>
        <v> </v>
      </c>
      <c r="R64" s="16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</row>
    <row r="65" spans="1:80" s="156" customFormat="1" ht="18" customHeight="1" hidden="1">
      <c r="A65" s="166">
        <v>10</v>
      </c>
      <c r="B65" s="167"/>
      <c r="C65" s="250">
        <f>AW47</f>
        <v>0</v>
      </c>
      <c r="D65" s="237"/>
      <c r="E65" s="237"/>
      <c r="F65" s="246"/>
      <c r="G65" s="247"/>
      <c r="H65" s="240"/>
      <c r="I65" s="241"/>
      <c r="J65" s="241"/>
      <c r="K65" s="241"/>
      <c r="L65" s="242"/>
      <c r="M65" s="243" t="str">
        <f t="shared" si="66"/>
        <v> </v>
      </c>
      <c r="N65" s="248"/>
      <c r="O65" s="249" t="str">
        <f t="shared" si="67"/>
        <v> </v>
      </c>
      <c r="P65" s="208"/>
      <c r="Q65" s="207" t="str">
        <f t="shared" si="68"/>
        <v> </v>
      </c>
      <c r="R65" s="16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</row>
    <row r="66" spans="1:80" s="156" customFormat="1" ht="18" customHeight="1" hidden="1">
      <c r="A66" s="166">
        <v>11</v>
      </c>
      <c r="B66" s="167"/>
      <c r="C66" s="250">
        <f>AZ47</f>
        <v>0</v>
      </c>
      <c r="D66" s="237"/>
      <c r="E66" s="237"/>
      <c r="F66" s="246"/>
      <c r="G66" s="247"/>
      <c r="H66" s="240"/>
      <c r="I66" s="241"/>
      <c r="J66" s="241"/>
      <c r="K66" s="241"/>
      <c r="L66" s="242"/>
      <c r="M66" s="243" t="str">
        <f t="shared" si="66"/>
        <v> </v>
      </c>
      <c r="N66" s="248"/>
      <c r="O66" s="249" t="str">
        <f t="shared" si="67"/>
        <v> </v>
      </c>
      <c r="P66" s="208"/>
      <c r="Q66" s="207" t="str">
        <f t="shared" si="68"/>
        <v> </v>
      </c>
      <c r="R66" s="16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</row>
    <row r="67" spans="1:80" s="156" customFormat="1" ht="18" customHeight="1" hidden="1">
      <c r="A67" s="166">
        <v>12</v>
      </c>
      <c r="B67" s="167"/>
      <c r="C67" s="250">
        <f>BC47</f>
        <v>0</v>
      </c>
      <c r="D67" s="237"/>
      <c r="E67" s="237"/>
      <c r="F67" s="246"/>
      <c r="G67" s="247"/>
      <c r="H67" s="240"/>
      <c r="I67" s="241"/>
      <c r="J67" s="241"/>
      <c r="K67" s="241"/>
      <c r="L67" s="242"/>
      <c r="M67" s="243" t="str">
        <f t="shared" si="66"/>
        <v> </v>
      </c>
      <c r="N67" s="248"/>
      <c r="O67" s="249" t="str">
        <f t="shared" si="67"/>
        <v> </v>
      </c>
      <c r="P67" s="208"/>
      <c r="Q67" s="207" t="str">
        <f t="shared" si="68"/>
        <v> </v>
      </c>
      <c r="R67" s="16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</row>
    <row r="68" spans="1:80" s="156" customFormat="1" ht="18" customHeight="1" hidden="1">
      <c r="A68" s="166">
        <v>13</v>
      </c>
      <c r="B68" s="167"/>
      <c r="C68" s="250">
        <f>BF47</f>
        <v>0</v>
      </c>
      <c r="D68" s="237"/>
      <c r="E68" s="237"/>
      <c r="F68" s="246"/>
      <c r="G68" s="247"/>
      <c r="H68" s="240"/>
      <c r="I68" s="241"/>
      <c r="J68" s="241"/>
      <c r="K68" s="241"/>
      <c r="L68" s="242"/>
      <c r="M68" s="243" t="str">
        <f t="shared" si="66"/>
        <v> </v>
      </c>
      <c r="N68" s="248"/>
      <c r="O68" s="249" t="str">
        <f t="shared" si="67"/>
        <v> </v>
      </c>
      <c r="P68" s="208"/>
      <c r="Q68" s="207" t="str">
        <f t="shared" si="68"/>
        <v> </v>
      </c>
      <c r="R68" s="16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</row>
    <row r="69" spans="1:80" s="156" customFormat="1" ht="18" customHeight="1" hidden="1">
      <c r="A69" s="166">
        <v>14</v>
      </c>
      <c r="B69" s="167"/>
      <c r="C69" s="250">
        <f>BI47</f>
        <v>0</v>
      </c>
      <c r="D69" s="237"/>
      <c r="E69" s="237"/>
      <c r="F69" s="246"/>
      <c r="G69" s="247"/>
      <c r="H69" s="240"/>
      <c r="I69" s="241"/>
      <c r="J69" s="241"/>
      <c r="K69" s="241"/>
      <c r="L69" s="242"/>
      <c r="M69" s="243" t="str">
        <f t="shared" si="66"/>
        <v> </v>
      </c>
      <c r="N69" s="248"/>
      <c r="O69" s="249" t="str">
        <f t="shared" si="67"/>
        <v> </v>
      </c>
      <c r="P69" s="208"/>
      <c r="Q69" s="207" t="str">
        <f t="shared" si="68"/>
        <v> </v>
      </c>
      <c r="R69" s="16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</row>
    <row r="70" spans="1:80" s="156" customFormat="1" ht="18" customHeight="1" hidden="1">
      <c r="A70" s="166">
        <v>15</v>
      </c>
      <c r="B70" s="167"/>
      <c r="C70" s="250">
        <f>BL47</f>
        <v>0</v>
      </c>
      <c r="D70" s="237"/>
      <c r="E70" s="237"/>
      <c r="F70" s="246"/>
      <c r="G70" s="247"/>
      <c r="H70" s="240"/>
      <c r="I70" s="241"/>
      <c r="J70" s="241"/>
      <c r="K70" s="241"/>
      <c r="L70" s="242"/>
      <c r="M70" s="243" t="str">
        <f t="shared" si="66"/>
        <v> </v>
      </c>
      <c r="N70" s="248"/>
      <c r="O70" s="249" t="str">
        <f t="shared" si="67"/>
        <v> </v>
      </c>
      <c r="P70" s="208"/>
      <c r="Q70" s="207" t="str">
        <f t="shared" si="68"/>
        <v> </v>
      </c>
      <c r="R70" s="16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</row>
    <row r="71" spans="1:80" s="156" customFormat="1" ht="18" customHeight="1" hidden="1">
      <c r="A71" s="166">
        <v>16</v>
      </c>
      <c r="B71" s="167"/>
      <c r="C71" s="250">
        <f>BO47</f>
        <v>0</v>
      </c>
      <c r="D71" s="237"/>
      <c r="E71" s="237"/>
      <c r="F71" s="246"/>
      <c r="G71" s="247"/>
      <c r="H71" s="240"/>
      <c r="I71" s="241"/>
      <c r="J71" s="241"/>
      <c r="K71" s="241"/>
      <c r="L71" s="242"/>
      <c r="M71" s="243" t="str">
        <f t="shared" si="66"/>
        <v> </v>
      </c>
      <c r="N71" s="248"/>
      <c r="O71" s="249" t="str">
        <f t="shared" si="67"/>
        <v> </v>
      </c>
      <c r="P71" s="208"/>
      <c r="Q71" s="207" t="str">
        <f t="shared" si="68"/>
        <v> </v>
      </c>
      <c r="R71" s="16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</row>
    <row r="72" spans="1:80" s="156" customFormat="1" ht="18" customHeight="1" hidden="1">
      <c r="A72" s="166">
        <v>17</v>
      </c>
      <c r="B72" s="167"/>
      <c r="C72" s="250">
        <f>BR47</f>
        <v>0</v>
      </c>
      <c r="D72" s="237"/>
      <c r="E72" s="237"/>
      <c r="F72" s="246"/>
      <c r="G72" s="247"/>
      <c r="H72" s="240"/>
      <c r="I72" s="241"/>
      <c r="J72" s="241"/>
      <c r="K72" s="241"/>
      <c r="L72" s="242"/>
      <c r="M72" s="243" t="str">
        <f t="shared" si="66"/>
        <v> </v>
      </c>
      <c r="N72" s="248"/>
      <c r="O72" s="249" t="str">
        <f t="shared" si="67"/>
        <v> </v>
      </c>
      <c r="P72" s="208"/>
      <c r="Q72" s="207" t="str">
        <f t="shared" si="68"/>
        <v> </v>
      </c>
      <c r="R72" s="16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</row>
    <row r="73" spans="1:80" s="156" customFormat="1" ht="18" customHeight="1" hidden="1">
      <c r="A73" s="166">
        <v>18</v>
      </c>
      <c r="B73" s="167"/>
      <c r="C73" s="250">
        <f>BU47</f>
        <v>0</v>
      </c>
      <c r="D73" s="237"/>
      <c r="E73" s="237"/>
      <c r="F73" s="246"/>
      <c r="G73" s="247"/>
      <c r="H73" s="240"/>
      <c r="I73" s="241"/>
      <c r="J73" s="241"/>
      <c r="K73" s="241"/>
      <c r="L73" s="242"/>
      <c r="M73" s="243" t="str">
        <f t="shared" si="66"/>
        <v> </v>
      </c>
      <c r="N73" s="248"/>
      <c r="O73" s="249" t="str">
        <f t="shared" si="67"/>
        <v> </v>
      </c>
      <c r="P73" s="208"/>
      <c r="Q73" s="207" t="str">
        <f t="shared" si="68"/>
        <v> </v>
      </c>
      <c r="R73" s="16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</row>
    <row r="74" spans="1:80" s="156" customFormat="1" ht="18" customHeight="1" hidden="1">
      <c r="A74" s="166">
        <v>19</v>
      </c>
      <c r="B74" s="167"/>
      <c r="C74" s="250">
        <f>BX47</f>
        <v>0</v>
      </c>
      <c r="D74" s="237"/>
      <c r="E74" s="237"/>
      <c r="F74" s="246"/>
      <c r="G74" s="247"/>
      <c r="H74" s="240"/>
      <c r="I74" s="241"/>
      <c r="J74" s="241"/>
      <c r="K74" s="241"/>
      <c r="L74" s="242"/>
      <c r="M74" s="243" t="str">
        <f t="shared" si="66"/>
        <v> </v>
      </c>
      <c r="N74" s="248"/>
      <c r="O74" s="249" t="str">
        <f t="shared" si="67"/>
        <v> </v>
      </c>
      <c r="P74" s="208"/>
      <c r="Q74" s="207" t="str">
        <f t="shared" si="68"/>
        <v> </v>
      </c>
      <c r="R74" s="16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</row>
    <row r="75" spans="1:80" s="156" customFormat="1" ht="18" customHeight="1" hidden="1">
      <c r="A75" s="166">
        <v>20</v>
      </c>
      <c r="B75" s="167"/>
      <c r="C75" s="250">
        <f>CA47</f>
        <v>0</v>
      </c>
      <c r="D75" s="237"/>
      <c r="E75" s="237"/>
      <c r="F75" s="246"/>
      <c r="G75" s="247"/>
      <c r="H75" s="240"/>
      <c r="I75" s="241"/>
      <c r="J75" s="241"/>
      <c r="K75" s="241"/>
      <c r="L75" s="242"/>
      <c r="M75" s="243" t="str">
        <f t="shared" si="66"/>
        <v> </v>
      </c>
      <c r="N75" s="248"/>
      <c r="O75" s="249" t="str">
        <f t="shared" si="67"/>
        <v> </v>
      </c>
      <c r="P75" s="208"/>
      <c r="Q75" s="207" t="str">
        <f t="shared" si="68"/>
        <v> </v>
      </c>
      <c r="R75" s="16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</row>
    <row r="76" spans="1:80" s="156" customFormat="1" ht="5.25" customHeight="1" thickBot="1">
      <c r="A76" s="163"/>
      <c r="B76" s="155"/>
      <c r="C76" s="237"/>
      <c r="D76" s="237"/>
      <c r="E76" s="237"/>
      <c r="F76" s="237"/>
      <c r="G76" s="251"/>
      <c r="H76" s="252"/>
      <c r="I76" s="252"/>
      <c r="J76" s="252"/>
      <c r="K76" s="252"/>
      <c r="L76" s="252"/>
      <c r="M76" s="229"/>
      <c r="N76" s="229"/>
      <c r="O76" s="253"/>
      <c r="P76" s="165"/>
      <c r="Q76" s="155"/>
      <c r="R76" s="16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</row>
    <row r="77" spans="1:80" s="156" customFormat="1" ht="18" customHeight="1" thickBot="1">
      <c r="A77" s="163"/>
      <c r="B77" s="155"/>
      <c r="C77" s="254">
        <f>SUM(C56:C76)</f>
        <v>129.55411198600174</v>
      </c>
      <c r="D77" s="237"/>
      <c r="E77" s="237"/>
      <c r="F77" s="223" t="s">
        <v>89</v>
      </c>
      <c r="G77" s="251"/>
      <c r="H77" s="252"/>
      <c r="I77" s="252"/>
      <c r="J77" s="252"/>
      <c r="K77" s="252"/>
      <c r="L77" s="252"/>
      <c r="M77" s="229"/>
      <c r="N77" s="229"/>
      <c r="O77" s="253"/>
      <c r="P77" s="209" t="s">
        <v>82</v>
      </c>
      <c r="Q77" s="155"/>
      <c r="R77" s="16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</row>
    <row r="78" spans="3:17" ht="14.25" thickBot="1">
      <c r="C78" s="255"/>
      <c r="D78" s="255"/>
      <c r="E78" s="255"/>
      <c r="F78" s="255"/>
      <c r="G78" s="256"/>
      <c r="H78" s="257"/>
      <c r="I78" s="257"/>
      <c r="J78" s="257"/>
      <c r="K78" s="257"/>
      <c r="L78" s="257"/>
      <c r="M78" s="258"/>
      <c r="N78" s="258"/>
      <c r="O78" s="259">
        <f>SUM(O56:O77)</f>
        <v>0</v>
      </c>
      <c r="P78" s="211" t="s">
        <v>83</v>
      </c>
      <c r="Q78" s="155"/>
    </row>
    <row r="79" spans="1:16" ht="13.5">
      <c r="A79" s="234" t="s">
        <v>84</v>
      </c>
      <c r="P79" s="151" t="s">
        <v>90</v>
      </c>
    </row>
  </sheetData>
  <mergeCells count="24">
    <mergeCell ref="A53:P53"/>
    <mergeCell ref="O10:P10"/>
    <mergeCell ref="N3:O3"/>
    <mergeCell ref="L9:M9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Y14:BA14"/>
    <mergeCell ref="BB14:BD14"/>
    <mergeCell ref="BE14:BG14"/>
    <mergeCell ref="BH14:BJ14"/>
    <mergeCell ref="BK14:BM14"/>
    <mergeCell ref="BN14:BP14"/>
    <mergeCell ref="BQ14:BS14"/>
    <mergeCell ref="BT14:BV14"/>
    <mergeCell ref="BW14:BY14"/>
    <mergeCell ref="BZ14:CB14"/>
  </mergeCells>
  <printOptions/>
  <pageMargins left="0.2" right="0.2" top="0.48" bottom="0.38" header="0.27" footer="0.2"/>
  <pageSetup fitToHeight="3" fitToWidth="1" horizontalDpi="600" verticalDpi="600" orientation="landscape" scale="98" r:id="rId3"/>
  <headerFooter alignWithMargins="0">
    <oddFooter>&amp;CPage &amp;P of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43"/>
  <sheetViews>
    <sheetView zoomScale="90" zoomScaleNormal="90" workbookViewId="0" topLeftCell="A5">
      <selection activeCell="G21" sqref="G21:V21"/>
    </sheetView>
  </sheetViews>
  <sheetFormatPr defaultColWidth="9.140625" defaultRowHeight="12.75"/>
  <cols>
    <col min="1" max="1" width="2.57421875" style="17" bestFit="1" customWidth="1"/>
    <col min="2" max="2" width="17.7109375" style="28" customWidth="1"/>
    <col min="3" max="3" width="3.8515625" style="14" bestFit="1" customWidth="1"/>
    <col min="4" max="4" width="6.140625" style="14" bestFit="1" customWidth="1"/>
    <col min="5" max="5" width="5.28125" style="14" bestFit="1" customWidth="1"/>
    <col min="6" max="6" width="3.8515625" style="14" bestFit="1" customWidth="1"/>
    <col min="7" max="22" width="4.7109375" style="14" bestFit="1" customWidth="1"/>
    <col min="23" max="23" width="5.00390625" style="14" bestFit="1" customWidth="1"/>
    <col min="24" max="25" width="4.140625" style="14" bestFit="1" customWidth="1"/>
    <col min="26" max="26" width="4.8515625" style="14" bestFit="1" customWidth="1"/>
    <col min="27" max="16384" width="8.8515625" style="14" customWidth="1"/>
  </cols>
  <sheetData>
    <row r="1" spans="2:8" ht="18" customHeight="1" thickBot="1">
      <c r="B1" s="277" t="s">
        <v>23</v>
      </c>
      <c r="C1" s="277"/>
      <c r="D1" s="22">
        <f>G1/25.4</f>
        <v>0.05511811023622047</v>
      </c>
      <c r="E1" s="24" t="s">
        <v>24</v>
      </c>
      <c r="F1" s="21" t="s">
        <v>32</v>
      </c>
      <c r="G1" s="23">
        <f>King!P3</f>
        <v>1.4</v>
      </c>
      <c r="H1" s="24" t="s">
        <v>31</v>
      </c>
    </row>
    <row r="2" ht="13.5" customHeight="1"/>
    <row r="3" spans="1:25" s="8" customFormat="1" ht="21.75" customHeight="1">
      <c r="A3" s="6"/>
      <c r="B3" s="29" t="s">
        <v>20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23</v>
      </c>
      <c r="X3" s="6">
        <v>24</v>
      </c>
      <c r="Y3" s="6">
        <v>25</v>
      </c>
    </row>
    <row r="4" spans="1:26" s="8" customFormat="1" ht="21" customHeight="1">
      <c r="A4" s="9">
        <v>1</v>
      </c>
      <c r="B4" s="29" t="s">
        <v>21</v>
      </c>
      <c r="C4" s="7"/>
      <c r="D4" s="7"/>
      <c r="E4" s="7"/>
      <c r="F4" s="7"/>
      <c r="G4" s="7" t="s">
        <v>16</v>
      </c>
      <c r="H4" s="7" t="s">
        <v>16</v>
      </c>
      <c r="I4" s="7" t="s">
        <v>16</v>
      </c>
      <c r="J4" s="7" t="s">
        <v>16</v>
      </c>
      <c r="K4" s="7" t="s">
        <v>16</v>
      </c>
      <c r="L4" s="7" t="s">
        <v>16</v>
      </c>
      <c r="M4" s="7" t="s">
        <v>16</v>
      </c>
      <c r="N4" s="7" t="s">
        <v>16</v>
      </c>
      <c r="O4" s="7" t="s">
        <v>16</v>
      </c>
      <c r="P4" s="7" t="s">
        <v>16</v>
      </c>
      <c r="Q4" s="7" t="s">
        <v>16</v>
      </c>
      <c r="R4" s="7" t="s">
        <v>16</v>
      </c>
      <c r="S4" s="7" t="s">
        <v>16</v>
      </c>
      <c r="T4" s="7" t="s">
        <v>16</v>
      </c>
      <c r="U4" s="7" t="s">
        <v>16</v>
      </c>
      <c r="V4" s="7" t="s">
        <v>16</v>
      </c>
      <c r="W4" s="8" t="s">
        <v>61</v>
      </c>
      <c r="X4" s="8" t="s">
        <v>62</v>
      </c>
      <c r="Y4" s="8" t="s">
        <v>63</v>
      </c>
      <c r="Z4" s="8" t="s">
        <v>19</v>
      </c>
    </row>
    <row r="5" spans="1:26" ht="9.75">
      <c r="A5" s="10">
        <v>2</v>
      </c>
      <c r="B5" s="30" t="s">
        <v>38</v>
      </c>
      <c r="C5" s="5">
        <v>3.14</v>
      </c>
      <c r="D5" s="5">
        <v>3.28</v>
      </c>
      <c r="E5" s="5">
        <v>3.42</v>
      </c>
      <c r="F5" s="5">
        <v>3.56</v>
      </c>
      <c r="G5" s="5">
        <v>3.7</v>
      </c>
      <c r="H5" s="5">
        <v>3.84</v>
      </c>
      <c r="I5" s="5"/>
      <c r="J5" s="5"/>
      <c r="K5" s="5"/>
      <c r="L5" s="5"/>
      <c r="M5" s="12"/>
      <c r="N5" s="12"/>
      <c r="O5" s="12"/>
      <c r="P5" s="12"/>
      <c r="Q5" s="12"/>
      <c r="R5" s="12"/>
      <c r="S5" s="12"/>
      <c r="T5" s="12"/>
      <c r="U5" s="12"/>
      <c r="V5" s="12"/>
      <c r="W5" s="13">
        <v>1</v>
      </c>
      <c r="X5" s="13">
        <v>0</v>
      </c>
      <c r="Y5" s="13">
        <v>0</v>
      </c>
      <c r="Z5" s="20">
        <f aca="true" t="shared" si="0" ref="Z5:Z38">W5+X5+Y5</f>
        <v>1</v>
      </c>
    </row>
    <row r="6" spans="1:26" ht="9.75">
      <c r="A6" s="9">
        <v>3</v>
      </c>
      <c r="B6" s="30" t="s">
        <v>39</v>
      </c>
      <c r="C6" s="15"/>
      <c r="D6" s="15"/>
      <c r="E6" s="15"/>
      <c r="F6" s="15"/>
      <c r="G6" s="15">
        <f aca="true" t="shared" si="1" ref="G6:V6">2+2*($D$1*G3)</f>
        <v>2.5511811023622046</v>
      </c>
      <c r="H6" s="15">
        <f t="shared" si="1"/>
        <v>2.6614173228346454</v>
      </c>
      <c r="I6" s="15">
        <f t="shared" si="1"/>
        <v>2.7716535433070866</v>
      </c>
      <c r="J6" s="15">
        <f t="shared" si="1"/>
        <v>2.8818897637795278</v>
      </c>
      <c r="K6" s="15">
        <f t="shared" si="1"/>
        <v>2.9921259842519685</v>
      </c>
      <c r="L6" s="15">
        <f t="shared" si="1"/>
        <v>3.1023622047244093</v>
      </c>
      <c r="M6" s="15">
        <f t="shared" si="1"/>
        <v>3.2125984251968505</v>
      </c>
      <c r="N6" s="15">
        <f t="shared" si="1"/>
        <v>3.322834645669291</v>
      </c>
      <c r="O6" s="15">
        <f t="shared" si="1"/>
        <v>3.4330708661417324</v>
      </c>
      <c r="P6" s="15">
        <f t="shared" si="1"/>
        <v>3.543307086614173</v>
      </c>
      <c r="Q6" s="15">
        <f t="shared" si="1"/>
        <v>3.653543307086614</v>
      </c>
      <c r="R6" s="15">
        <f t="shared" si="1"/>
        <v>3.763779527559055</v>
      </c>
      <c r="S6" s="15">
        <f t="shared" si="1"/>
        <v>3.8740157480314963</v>
      </c>
      <c r="T6" s="15">
        <f t="shared" si="1"/>
        <v>3.984251968503937</v>
      </c>
      <c r="U6" s="15">
        <f t="shared" si="1"/>
        <v>4.094488188976378</v>
      </c>
      <c r="V6" s="15">
        <f t="shared" si="1"/>
        <v>4.2047244094488185</v>
      </c>
      <c r="W6" s="13">
        <v>0.51</v>
      </c>
      <c r="X6" s="13">
        <v>0.49</v>
      </c>
      <c r="Y6" s="13">
        <v>0</v>
      </c>
      <c r="Z6" s="20">
        <f t="shared" si="0"/>
        <v>1</v>
      </c>
    </row>
    <row r="7" spans="1:26" ht="9.75">
      <c r="A7" s="10">
        <v>4</v>
      </c>
      <c r="B7" s="30" t="s">
        <v>40</v>
      </c>
      <c r="C7" s="15"/>
      <c r="D7" s="15"/>
      <c r="E7" s="15"/>
      <c r="F7" s="15"/>
      <c r="G7" s="15">
        <f>2*G3*(SQRT((0.125*0.125)+($D$1*$D$1))+$D$1)</f>
        <v>1.9173072340210702</v>
      </c>
      <c r="H7" s="15">
        <f aca="true" t="shared" si="2" ref="H7:V7">2*H3*(SQRT((0.125*0.125)+($D$1*$D$1))+$D$1)</f>
        <v>2.300768680825284</v>
      </c>
      <c r="I7" s="15">
        <f t="shared" si="2"/>
        <v>2.684230127629498</v>
      </c>
      <c r="J7" s="15">
        <f t="shared" si="2"/>
        <v>3.067691574433712</v>
      </c>
      <c r="K7" s="15">
        <f t="shared" si="2"/>
        <v>3.451153021237926</v>
      </c>
      <c r="L7" s="15">
        <f t="shared" si="2"/>
        <v>3.8346144680421403</v>
      </c>
      <c r="M7" s="15">
        <f t="shared" si="2"/>
        <v>4.218075914846354</v>
      </c>
      <c r="N7" s="15">
        <f t="shared" si="2"/>
        <v>4.601537361650568</v>
      </c>
      <c r="O7" s="15">
        <f t="shared" si="2"/>
        <v>4.984998808454782</v>
      </c>
      <c r="P7" s="15">
        <f t="shared" si="2"/>
        <v>5.368460255258996</v>
      </c>
      <c r="Q7" s="15">
        <f t="shared" si="2"/>
        <v>5.7519217020632105</v>
      </c>
      <c r="R7" s="15">
        <f t="shared" si="2"/>
        <v>6.135383148867424</v>
      </c>
      <c r="S7" s="15">
        <f t="shared" si="2"/>
        <v>6.518844595671638</v>
      </c>
      <c r="T7" s="15">
        <f t="shared" si="2"/>
        <v>6.902306042475852</v>
      </c>
      <c r="U7" s="15">
        <f t="shared" si="2"/>
        <v>7.285767489280066</v>
      </c>
      <c r="V7" s="15">
        <f t="shared" si="2"/>
        <v>7.669228936084281</v>
      </c>
      <c r="W7" s="13">
        <v>0.51</v>
      </c>
      <c r="X7" s="13">
        <v>0.49</v>
      </c>
      <c r="Y7" s="13">
        <v>0</v>
      </c>
      <c r="Z7" s="20">
        <f t="shared" si="0"/>
        <v>1</v>
      </c>
    </row>
    <row r="8" spans="1:26" ht="9.75">
      <c r="A8" s="9">
        <v>5</v>
      </c>
      <c r="B8" s="30" t="s">
        <v>41</v>
      </c>
      <c r="C8" s="15"/>
      <c r="D8" s="15"/>
      <c r="E8" s="15"/>
      <c r="F8" s="15"/>
      <c r="G8" s="15">
        <f aca="true" t="shared" si="3" ref="G8:V8">2*G3*(SQRT((0.188*0.188)+($D$1*$D$1))+$D$1)</f>
        <v>2.510313718496502</v>
      </c>
      <c r="H8" s="15">
        <f t="shared" si="3"/>
        <v>3.0123764621958022</v>
      </c>
      <c r="I8" s="15">
        <f t="shared" si="3"/>
        <v>3.5144392058951026</v>
      </c>
      <c r="J8" s="15">
        <f t="shared" si="3"/>
        <v>4.016501949594403</v>
      </c>
      <c r="K8" s="15">
        <f t="shared" si="3"/>
        <v>4.518564693293703</v>
      </c>
      <c r="L8" s="15">
        <f t="shared" si="3"/>
        <v>5.020627436993004</v>
      </c>
      <c r="M8" s="15">
        <f t="shared" si="3"/>
        <v>5.5226901806923046</v>
      </c>
      <c r="N8" s="15">
        <f t="shared" si="3"/>
        <v>6.0247529243916045</v>
      </c>
      <c r="O8" s="15">
        <f t="shared" si="3"/>
        <v>6.526815668090904</v>
      </c>
      <c r="P8" s="15">
        <f t="shared" si="3"/>
        <v>7.028878411790205</v>
      </c>
      <c r="Q8" s="15">
        <f t="shared" si="3"/>
        <v>7.530941155489506</v>
      </c>
      <c r="R8" s="15">
        <f t="shared" si="3"/>
        <v>8.033003899188806</v>
      </c>
      <c r="S8" s="15">
        <f t="shared" si="3"/>
        <v>8.535066642888106</v>
      </c>
      <c r="T8" s="15">
        <f t="shared" si="3"/>
        <v>9.037129386587406</v>
      </c>
      <c r="U8" s="15">
        <f t="shared" si="3"/>
        <v>9.539192130286708</v>
      </c>
      <c r="V8" s="15">
        <f t="shared" si="3"/>
        <v>10.041254873986007</v>
      </c>
      <c r="W8" s="13">
        <v>0.51</v>
      </c>
      <c r="X8" s="13">
        <v>0.49</v>
      </c>
      <c r="Y8" s="13">
        <v>0</v>
      </c>
      <c r="Z8" s="20">
        <f t="shared" si="0"/>
        <v>1</v>
      </c>
    </row>
    <row r="9" spans="1:26" ht="9.75">
      <c r="A9" s="10">
        <v>6</v>
      </c>
      <c r="B9" s="30" t="s">
        <v>42</v>
      </c>
      <c r="C9" s="15"/>
      <c r="D9" s="15"/>
      <c r="E9" s="15"/>
      <c r="F9" s="15"/>
      <c r="G9" s="15">
        <f>2*G3*(SQRT((0.25*0.25)+($D$1*$D$1))+$D$1)</f>
        <v>3.111220283234485</v>
      </c>
      <c r="H9" s="15">
        <f aca="true" t="shared" si="4" ref="H9:V9">2*H3*(SQRT((0.25*0.25)+($D$1*$D$1))+$D$1)</f>
        <v>3.733464339881382</v>
      </c>
      <c r="I9" s="15">
        <f t="shared" si="4"/>
        <v>4.355708396528279</v>
      </c>
      <c r="J9" s="15">
        <f t="shared" si="4"/>
        <v>4.977952453175176</v>
      </c>
      <c r="K9" s="15">
        <f t="shared" si="4"/>
        <v>5.600196509822073</v>
      </c>
      <c r="L9" s="15">
        <f t="shared" si="4"/>
        <v>6.22244056646897</v>
      </c>
      <c r="M9" s="15">
        <f t="shared" si="4"/>
        <v>6.8446846231158665</v>
      </c>
      <c r="N9" s="15">
        <f t="shared" si="4"/>
        <v>7.466928679762764</v>
      </c>
      <c r="O9" s="15">
        <f t="shared" si="4"/>
        <v>8.08917273640966</v>
      </c>
      <c r="P9" s="15">
        <f t="shared" si="4"/>
        <v>8.711416793056557</v>
      </c>
      <c r="Q9" s="15">
        <f t="shared" si="4"/>
        <v>9.333660849703454</v>
      </c>
      <c r="R9" s="15">
        <f t="shared" si="4"/>
        <v>9.955904906350352</v>
      </c>
      <c r="S9" s="15">
        <f t="shared" si="4"/>
        <v>10.578148962997249</v>
      </c>
      <c r="T9" s="15">
        <f t="shared" si="4"/>
        <v>11.200393019644146</v>
      </c>
      <c r="U9" s="15">
        <f t="shared" si="4"/>
        <v>11.822637076291043</v>
      </c>
      <c r="V9" s="15">
        <f t="shared" si="4"/>
        <v>12.44488113293794</v>
      </c>
      <c r="W9" s="13">
        <v>0.51</v>
      </c>
      <c r="X9" s="13">
        <v>0.49</v>
      </c>
      <c r="Y9" s="13">
        <v>0</v>
      </c>
      <c r="Z9" s="20">
        <f t="shared" si="0"/>
        <v>1</v>
      </c>
    </row>
    <row r="10" spans="1:26" ht="9.75">
      <c r="A10" s="9">
        <v>7</v>
      </c>
      <c r="B10" s="30" t="s">
        <v>43</v>
      </c>
      <c r="C10" s="5"/>
      <c r="D10" s="5"/>
      <c r="E10" s="5"/>
      <c r="F10" s="5"/>
      <c r="G10" s="5">
        <f>4*(2*($D$1*G3))</f>
        <v>2.204724409448819</v>
      </c>
      <c r="H10" s="5">
        <f>4*(2*($D$1*H3))</f>
        <v>2.6456692913385824</v>
      </c>
      <c r="I10" s="5">
        <f aca="true" t="shared" si="5" ref="I10:V10">4*2*($D$1*I3)</f>
        <v>3.0866141732283463</v>
      </c>
      <c r="J10" s="5">
        <f t="shared" si="5"/>
        <v>3.52755905511811</v>
      </c>
      <c r="K10" s="5">
        <f t="shared" si="5"/>
        <v>3.968503937007874</v>
      </c>
      <c r="L10" s="5">
        <f t="shared" si="5"/>
        <v>4.409448818897638</v>
      </c>
      <c r="M10" s="5">
        <f t="shared" si="5"/>
        <v>4.850393700787402</v>
      </c>
      <c r="N10" s="5">
        <f t="shared" si="5"/>
        <v>5.291338582677165</v>
      </c>
      <c r="O10" s="5">
        <f t="shared" si="5"/>
        <v>5.732283464566929</v>
      </c>
      <c r="P10" s="5">
        <f t="shared" si="5"/>
        <v>6.173228346456693</v>
      </c>
      <c r="Q10" s="5">
        <f t="shared" si="5"/>
        <v>6.6141732283464565</v>
      </c>
      <c r="R10" s="5">
        <f t="shared" si="5"/>
        <v>7.05511811023622</v>
      </c>
      <c r="S10" s="5">
        <f t="shared" si="5"/>
        <v>7.496062992125984</v>
      </c>
      <c r="T10" s="5">
        <f t="shared" si="5"/>
        <v>7.937007874015748</v>
      </c>
      <c r="U10" s="5">
        <f t="shared" si="5"/>
        <v>8.377952755905511</v>
      </c>
      <c r="V10" s="5">
        <f t="shared" si="5"/>
        <v>8.818897637795276</v>
      </c>
      <c r="W10" s="13">
        <v>0.4</v>
      </c>
      <c r="X10" s="13">
        <v>0</v>
      </c>
      <c r="Y10" s="13">
        <v>0.6</v>
      </c>
      <c r="Z10" s="20">
        <f t="shared" si="0"/>
        <v>1</v>
      </c>
    </row>
    <row r="11" spans="1:26" ht="9.75">
      <c r="A11" s="10">
        <v>8</v>
      </c>
      <c r="B11" s="30" t="s">
        <v>44</v>
      </c>
      <c r="C11" s="5"/>
      <c r="D11" s="5"/>
      <c r="E11" s="5"/>
      <c r="F11" s="5"/>
      <c r="G11" s="5">
        <f>7+(2*G3*(2*$D$1+0.025))</f>
        <v>8.35236220472441</v>
      </c>
      <c r="H11" s="5">
        <f aca="true" t="shared" si="6" ref="H11:V11">7+(2*H3*(2*$D$1+0.025))</f>
        <v>8.622834645669291</v>
      </c>
      <c r="I11" s="5">
        <f t="shared" si="6"/>
        <v>8.893307086614174</v>
      </c>
      <c r="J11" s="5">
        <f t="shared" si="6"/>
        <v>9.163779527559054</v>
      </c>
      <c r="K11" s="5">
        <f t="shared" si="6"/>
        <v>9.434251968503936</v>
      </c>
      <c r="L11" s="5">
        <f t="shared" si="6"/>
        <v>9.704724409448819</v>
      </c>
      <c r="M11" s="5">
        <f t="shared" si="6"/>
        <v>9.9751968503937</v>
      </c>
      <c r="N11" s="5">
        <f t="shared" si="6"/>
        <v>10.245669291338583</v>
      </c>
      <c r="O11" s="5">
        <f t="shared" si="6"/>
        <v>10.516141732283465</v>
      </c>
      <c r="P11" s="5">
        <f t="shared" si="6"/>
        <v>10.786614173228347</v>
      </c>
      <c r="Q11" s="5">
        <f t="shared" si="6"/>
        <v>11.057086614173228</v>
      </c>
      <c r="R11" s="5">
        <f t="shared" si="6"/>
        <v>11.32755905511811</v>
      </c>
      <c r="S11" s="5">
        <f t="shared" si="6"/>
        <v>11.598031496062992</v>
      </c>
      <c r="T11" s="5">
        <f t="shared" si="6"/>
        <v>11.868503937007873</v>
      </c>
      <c r="U11" s="5">
        <f t="shared" si="6"/>
        <v>12.138976377952755</v>
      </c>
      <c r="V11" s="5">
        <f t="shared" si="6"/>
        <v>12.409448818897637</v>
      </c>
      <c r="W11" s="13">
        <v>0.52</v>
      </c>
      <c r="X11" s="13">
        <v>0</v>
      </c>
      <c r="Y11" s="13">
        <v>0.48</v>
      </c>
      <c r="Z11" s="20">
        <f t="shared" si="0"/>
        <v>1</v>
      </c>
    </row>
    <row r="12" spans="1:26" ht="9.75">
      <c r="A12" s="9">
        <v>9</v>
      </c>
      <c r="B12" s="30" t="s">
        <v>45</v>
      </c>
      <c r="C12" s="5"/>
      <c r="D12" s="5"/>
      <c r="E12" s="5"/>
      <c r="F12" s="5"/>
      <c r="G12" s="5">
        <f>7+(2*G3*(2*$D$1+0.188))</f>
        <v>9.98236220472441</v>
      </c>
      <c r="H12" s="5">
        <f aca="true" t="shared" si="7" ref="H12:V12">7+(2*H3*(2*$D$1+0.188))</f>
        <v>10.578834645669291</v>
      </c>
      <c r="I12" s="5">
        <f t="shared" si="7"/>
        <v>11.175307086614172</v>
      </c>
      <c r="J12" s="5">
        <f t="shared" si="7"/>
        <v>11.771779527559055</v>
      </c>
      <c r="K12" s="5">
        <f t="shared" si="7"/>
        <v>12.368251968503937</v>
      </c>
      <c r="L12" s="5">
        <f t="shared" si="7"/>
        <v>12.964724409448818</v>
      </c>
      <c r="M12" s="5">
        <f t="shared" si="7"/>
        <v>13.5611968503937</v>
      </c>
      <c r="N12" s="5">
        <f t="shared" si="7"/>
        <v>14.157669291338582</v>
      </c>
      <c r="O12" s="5">
        <f t="shared" si="7"/>
        <v>14.754141732283465</v>
      </c>
      <c r="P12" s="5">
        <f t="shared" si="7"/>
        <v>15.350614173228346</v>
      </c>
      <c r="Q12" s="5">
        <f t="shared" si="7"/>
        <v>15.947086614173227</v>
      </c>
      <c r="R12" s="5">
        <f t="shared" si="7"/>
        <v>16.54355905511811</v>
      </c>
      <c r="S12" s="5">
        <f t="shared" si="7"/>
        <v>17.140031496062992</v>
      </c>
      <c r="T12" s="5">
        <f t="shared" si="7"/>
        <v>17.736503937007875</v>
      </c>
      <c r="U12" s="5">
        <f t="shared" si="7"/>
        <v>18.332976377952754</v>
      </c>
      <c r="V12" s="5">
        <f t="shared" si="7"/>
        <v>18.929448818897637</v>
      </c>
      <c r="W12" s="13">
        <v>0.48</v>
      </c>
      <c r="X12" s="13">
        <v>0</v>
      </c>
      <c r="Y12" s="13">
        <v>0.52</v>
      </c>
      <c r="Z12" s="20">
        <f t="shared" si="0"/>
        <v>1</v>
      </c>
    </row>
    <row r="13" spans="1:26" ht="9.75">
      <c r="A13" s="10">
        <v>10</v>
      </c>
      <c r="B13" s="30" t="s">
        <v>46</v>
      </c>
      <c r="C13" s="5"/>
      <c r="D13" s="5"/>
      <c r="E13" s="5"/>
      <c r="F13" s="5"/>
      <c r="G13" s="5">
        <f>7+(2*G3*(2*$D$1+0.25))</f>
        <v>10.60236220472441</v>
      </c>
      <c r="H13" s="5">
        <f aca="true" t="shared" si="8" ref="H13:V13">7+(2*H3*(2*$D$1+0.25))</f>
        <v>11.322834645669293</v>
      </c>
      <c r="I13" s="5">
        <f t="shared" si="8"/>
        <v>12.043307086614174</v>
      </c>
      <c r="J13" s="5">
        <f t="shared" si="8"/>
        <v>12.763779527559056</v>
      </c>
      <c r="K13" s="5">
        <f t="shared" si="8"/>
        <v>13.484251968503937</v>
      </c>
      <c r="L13" s="5">
        <f t="shared" si="8"/>
        <v>14.204724409448819</v>
      </c>
      <c r="M13" s="5">
        <f t="shared" si="8"/>
        <v>14.925196850393702</v>
      </c>
      <c r="N13" s="5">
        <f t="shared" si="8"/>
        <v>15.645669291338583</v>
      </c>
      <c r="O13" s="5">
        <f t="shared" si="8"/>
        <v>16.366141732283467</v>
      </c>
      <c r="P13" s="5">
        <f t="shared" si="8"/>
        <v>17.086614173228348</v>
      </c>
      <c r="Q13" s="5">
        <f t="shared" si="8"/>
        <v>17.80708661417323</v>
      </c>
      <c r="R13" s="5">
        <f t="shared" si="8"/>
        <v>18.52755905511811</v>
      </c>
      <c r="S13" s="5">
        <f t="shared" si="8"/>
        <v>19.248031496062993</v>
      </c>
      <c r="T13" s="5">
        <f t="shared" si="8"/>
        <v>19.968503937007874</v>
      </c>
      <c r="U13" s="5">
        <f t="shared" si="8"/>
        <v>20.688976377952756</v>
      </c>
      <c r="V13" s="5">
        <f t="shared" si="8"/>
        <v>21.409448818897637</v>
      </c>
      <c r="W13" s="13">
        <v>0.45</v>
      </c>
      <c r="X13" s="13">
        <v>0</v>
      </c>
      <c r="Y13" s="13">
        <v>0.55</v>
      </c>
      <c r="Z13" s="20">
        <f t="shared" si="0"/>
        <v>1</v>
      </c>
    </row>
    <row r="14" spans="1:26" ht="9.75">
      <c r="A14" s="9">
        <v>11</v>
      </c>
      <c r="B14" s="30" t="s">
        <v>47</v>
      </c>
      <c r="C14" s="15"/>
      <c r="D14" s="15"/>
      <c r="E14" s="15"/>
      <c r="F14" s="15"/>
      <c r="G14" s="5">
        <f>4*(G3*(0.125+$D$1))+2</f>
        <v>5.602362204724409</v>
      </c>
      <c r="H14" s="5">
        <f aca="true" t="shared" si="9" ref="H14:V14">4*(H3*(0.125+$D$1))+2</f>
        <v>6.322834645669292</v>
      </c>
      <c r="I14" s="5">
        <f t="shared" si="9"/>
        <v>7.043307086614174</v>
      </c>
      <c r="J14" s="5">
        <f t="shared" si="9"/>
        <v>7.7637795275590555</v>
      </c>
      <c r="K14" s="5">
        <f t="shared" si="9"/>
        <v>8.484251968503937</v>
      </c>
      <c r="L14" s="5">
        <f t="shared" si="9"/>
        <v>9.204724409448819</v>
      </c>
      <c r="M14" s="5">
        <f t="shared" si="9"/>
        <v>9.925196850393702</v>
      </c>
      <c r="N14" s="5">
        <f t="shared" si="9"/>
        <v>10.645669291338583</v>
      </c>
      <c r="O14" s="5">
        <f t="shared" si="9"/>
        <v>11.366141732283465</v>
      </c>
      <c r="P14" s="5">
        <f t="shared" si="9"/>
        <v>12.086614173228348</v>
      </c>
      <c r="Q14" s="5">
        <f t="shared" si="9"/>
        <v>12.80708661417323</v>
      </c>
      <c r="R14" s="5">
        <f t="shared" si="9"/>
        <v>13.527559055118111</v>
      </c>
      <c r="S14" s="5">
        <f t="shared" si="9"/>
        <v>14.248031496062993</v>
      </c>
      <c r="T14" s="5">
        <f t="shared" si="9"/>
        <v>14.968503937007874</v>
      </c>
      <c r="U14" s="5">
        <f t="shared" si="9"/>
        <v>15.688976377952757</v>
      </c>
      <c r="V14" s="5">
        <f t="shared" si="9"/>
        <v>16.409448818897637</v>
      </c>
      <c r="W14" s="13">
        <v>0.55</v>
      </c>
      <c r="X14" s="13">
        <v>0</v>
      </c>
      <c r="Y14" s="13">
        <v>0.45</v>
      </c>
      <c r="Z14" s="20">
        <f t="shared" si="0"/>
        <v>1</v>
      </c>
    </row>
    <row r="15" spans="1:26" ht="9.75">
      <c r="A15" s="10">
        <v>12</v>
      </c>
      <c r="B15" s="30" t="s">
        <v>48</v>
      </c>
      <c r="C15" s="5"/>
      <c r="D15" s="5"/>
      <c r="E15" s="5"/>
      <c r="F15" s="5"/>
      <c r="G15" s="5">
        <f>4*(G3*(0.188+$D$1))+2</f>
        <v>6.86236220472441</v>
      </c>
      <c r="H15" s="5">
        <f aca="true" t="shared" si="10" ref="H15:V15">4*(H3*(0.188+$D$1))+2</f>
        <v>7.834834645669291</v>
      </c>
      <c r="I15" s="5">
        <f t="shared" si="10"/>
        <v>8.807307086614173</v>
      </c>
      <c r="J15" s="5">
        <f t="shared" si="10"/>
        <v>9.779779527559056</v>
      </c>
      <c r="K15" s="5">
        <f t="shared" si="10"/>
        <v>10.752251968503938</v>
      </c>
      <c r="L15" s="5">
        <f t="shared" si="10"/>
        <v>11.72472440944882</v>
      </c>
      <c r="M15" s="5">
        <f t="shared" si="10"/>
        <v>12.697196850393702</v>
      </c>
      <c r="N15" s="5">
        <f t="shared" si="10"/>
        <v>13.669669291338582</v>
      </c>
      <c r="O15" s="5">
        <f>4*(O3*(0.188+$D$1))+2</f>
        <v>14.642141732283465</v>
      </c>
      <c r="P15" s="5">
        <f t="shared" si="10"/>
        <v>15.614614173228347</v>
      </c>
      <c r="Q15" s="5">
        <f t="shared" si="10"/>
        <v>16.58708661417323</v>
      </c>
      <c r="R15" s="5">
        <f t="shared" si="10"/>
        <v>17.55955905511811</v>
      </c>
      <c r="S15" s="5">
        <f t="shared" si="10"/>
        <v>18.53203149606299</v>
      </c>
      <c r="T15" s="5">
        <f t="shared" si="10"/>
        <v>19.504503937007875</v>
      </c>
      <c r="U15" s="5">
        <f t="shared" si="10"/>
        <v>20.476976377952756</v>
      </c>
      <c r="V15" s="5">
        <f t="shared" si="10"/>
        <v>21.44944881889764</v>
      </c>
      <c r="W15" s="13">
        <v>0.55</v>
      </c>
      <c r="X15" s="13">
        <v>0</v>
      </c>
      <c r="Y15" s="13">
        <v>0.45</v>
      </c>
      <c r="Z15" s="20">
        <f t="shared" si="0"/>
        <v>1</v>
      </c>
    </row>
    <row r="16" spans="1:26" ht="9.75">
      <c r="A16" s="9">
        <v>13</v>
      </c>
      <c r="B16" s="30" t="s">
        <v>49</v>
      </c>
      <c r="C16" s="5"/>
      <c r="D16" s="5"/>
      <c r="E16" s="5"/>
      <c r="F16" s="5"/>
      <c r="G16" s="5">
        <f>4*(G3*(0.25+$D$1))+2</f>
        <v>8.10236220472441</v>
      </c>
      <c r="H16" s="5">
        <f aca="true" t="shared" si="11" ref="H16:V16">4*(H3*(0.25+$D$1))+2</f>
        <v>9.322834645669293</v>
      </c>
      <c r="I16" s="5">
        <f t="shared" si="11"/>
        <v>10.543307086614174</v>
      </c>
      <c r="J16" s="5">
        <f t="shared" si="11"/>
        <v>11.763779527559056</v>
      </c>
      <c r="K16" s="5">
        <f t="shared" si="11"/>
        <v>12.984251968503937</v>
      </c>
      <c r="L16" s="5">
        <f t="shared" si="11"/>
        <v>14.204724409448819</v>
      </c>
      <c r="M16" s="5">
        <f t="shared" si="11"/>
        <v>15.425196850393702</v>
      </c>
      <c r="N16" s="5">
        <f t="shared" si="11"/>
        <v>16.645669291338585</v>
      </c>
      <c r="O16" s="5">
        <f t="shared" si="11"/>
        <v>17.866141732283467</v>
      </c>
      <c r="P16" s="5">
        <f t="shared" si="11"/>
        <v>19.086614173228348</v>
      </c>
      <c r="Q16" s="5">
        <f t="shared" si="11"/>
        <v>20.30708661417323</v>
      </c>
      <c r="R16" s="5">
        <f t="shared" si="11"/>
        <v>21.52755905511811</v>
      </c>
      <c r="S16" s="5">
        <f t="shared" si="11"/>
        <v>22.748031496062993</v>
      </c>
      <c r="T16" s="5">
        <f t="shared" si="11"/>
        <v>23.968503937007874</v>
      </c>
      <c r="U16" s="5">
        <f t="shared" si="11"/>
        <v>25.188976377952756</v>
      </c>
      <c r="V16" s="5">
        <f t="shared" si="11"/>
        <v>26.409448818897637</v>
      </c>
      <c r="W16" s="13">
        <v>0.55</v>
      </c>
      <c r="X16" s="13">
        <v>0</v>
      </c>
      <c r="Y16" s="13">
        <v>0.45</v>
      </c>
      <c r="Z16" s="20">
        <f t="shared" si="0"/>
        <v>1</v>
      </c>
    </row>
    <row r="17" spans="1:26" ht="9.75">
      <c r="A17" s="10">
        <v>14</v>
      </c>
      <c r="B17" s="30" t="s">
        <v>50</v>
      </c>
      <c r="C17" s="5"/>
      <c r="D17" s="5"/>
      <c r="E17" s="5"/>
      <c r="F17" s="5"/>
      <c r="G17" s="5">
        <f>4*(G3*(0.125+$D$1))+5</f>
        <v>8.60236220472441</v>
      </c>
      <c r="H17" s="5">
        <f aca="true" t="shared" si="12" ref="H17:V17">4*(H3*(0.125+$D$1))+5</f>
        <v>9.322834645669293</v>
      </c>
      <c r="I17" s="5">
        <f t="shared" si="12"/>
        <v>10.043307086614174</v>
      </c>
      <c r="J17" s="5">
        <f t="shared" si="12"/>
        <v>10.763779527559056</v>
      </c>
      <c r="K17" s="5">
        <f t="shared" si="12"/>
        <v>11.484251968503937</v>
      </c>
      <c r="L17" s="5">
        <f t="shared" si="12"/>
        <v>12.204724409448819</v>
      </c>
      <c r="M17" s="5">
        <f t="shared" si="12"/>
        <v>12.925196850393702</v>
      </c>
      <c r="N17" s="5">
        <f t="shared" si="12"/>
        <v>13.645669291338583</v>
      </c>
      <c r="O17" s="5">
        <f t="shared" si="12"/>
        <v>14.366141732283465</v>
      </c>
      <c r="P17" s="5">
        <f t="shared" si="12"/>
        <v>15.086614173228348</v>
      </c>
      <c r="Q17" s="5">
        <f t="shared" si="12"/>
        <v>15.80708661417323</v>
      </c>
      <c r="R17" s="5">
        <f t="shared" si="12"/>
        <v>16.52755905511811</v>
      </c>
      <c r="S17" s="5">
        <f t="shared" si="12"/>
        <v>17.248031496062993</v>
      </c>
      <c r="T17" s="5">
        <f t="shared" si="12"/>
        <v>17.968503937007874</v>
      </c>
      <c r="U17" s="5">
        <f t="shared" si="12"/>
        <v>18.688976377952756</v>
      </c>
      <c r="V17" s="5">
        <f t="shared" si="12"/>
        <v>19.409448818897637</v>
      </c>
      <c r="W17" s="13">
        <v>0.25</v>
      </c>
      <c r="X17" s="13">
        <v>0</v>
      </c>
      <c r="Y17" s="13">
        <v>0.75</v>
      </c>
      <c r="Z17" s="20">
        <f t="shared" si="0"/>
        <v>1</v>
      </c>
    </row>
    <row r="18" spans="1:26" ht="9.75">
      <c r="A18" s="9">
        <v>15</v>
      </c>
      <c r="B18" s="30" t="s">
        <v>51</v>
      </c>
      <c r="C18" s="5"/>
      <c r="D18" s="5"/>
      <c r="E18" s="5"/>
      <c r="F18" s="5"/>
      <c r="G18" s="5">
        <f>4*(G3*(0.188+$D$1))+5</f>
        <v>9.862362204724409</v>
      </c>
      <c r="H18" s="5">
        <f aca="true" t="shared" si="13" ref="H18:V18">4*(H3*(0.188+$D$1))+5</f>
        <v>10.834834645669291</v>
      </c>
      <c r="I18" s="5">
        <f t="shared" si="13"/>
        <v>11.807307086614173</v>
      </c>
      <c r="J18" s="5">
        <f t="shared" si="13"/>
        <v>12.779779527559056</v>
      </c>
      <c r="K18" s="5">
        <f t="shared" si="13"/>
        <v>13.752251968503938</v>
      </c>
      <c r="L18" s="5">
        <f t="shared" si="13"/>
        <v>14.72472440944882</v>
      </c>
      <c r="M18" s="5">
        <f t="shared" si="13"/>
        <v>15.697196850393702</v>
      </c>
      <c r="N18" s="5">
        <f t="shared" si="13"/>
        <v>16.669669291338582</v>
      </c>
      <c r="O18" s="5">
        <f t="shared" si="13"/>
        <v>17.642141732283463</v>
      </c>
      <c r="P18" s="5">
        <f t="shared" si="13"/>
        <v>18.614614173228347</v>
      </c>
      <c r="Q18" s="5">
        <f t="shared" si="13"/>
        <v>19.58708661417323</v>
      </c>
      <c r="R18" s="5">
        <f t="shared" si="13"/>
        <v>20.55955905511811</v>
      </c>
      <c r="S18" s="5">
        <f t="shared" si="13"/>
        <v>21.53203149606299</v>
      </c>
      <c r="T18" s="5">
        <f t="shared" si="13"/>
        <v>22.504503937007875</v>
      </c>
      <c r="U18" s="5">
        <f t="shared" si="13"/>
        <v>23.476976377952756</v>
      </c>
      <c r="V18" s="5">
        <f t="shared" si="13"/>
        <v>24.44944881889764</v>
      </c>
      <c r="W18" s="13">
        <v>0.25</v>
      </c>
      <c r="X18" s="13">
        <v>0</v>
      </c>
      <c r="Y18" s="13">
        <v>0.75</v>
      </c>
      <c r="Z18" s="20">
        <f t="shared" si="0"/>
        <v>1</v>
      </c>
    </row>
    <row r="19" spans="1:26" ht="9.75">
      <c r="A19" s="10">
        <v>16</v>
      </c>
      <c r="B19" s="30" t="s">
        <v>52</v>
      </c>
      <c r="C19" s="5"/>
      <c r="D19" s="5"/>
      <c r="E19" s="5"/>
      <c r="F19" s="5"/>
      <c r="G19" s="5">
        <f>4*(G3*(0.25+$D$1))+5</f>
        <v>11.10236220472441</v>
      </c>
      <c r="H19" s="5">
        <f aca="true" t="shared" si="14" ref="H19:V19">4*(H3*(0.25+$D$1))+5</f>
        <v>12.322834645669293</v>
      </c>
      <c r="I19" s="5">
        <f t="shared" si="14"/>
        <v>13.543307086614174</v>
      </c>
      <c r="J19" s="5">
        <f t="shared" si="14"/>
        <v>14.763779527559056</v>
      </c>
      <c r="K19" s="5">
        <f t="shared" si="14"/>
        <v>15.984251968503937</v>
      </c>
      <c r="L19" s="5">
        <f t="shared" si="14"/>
        <v>17.20472440944882</v>
      </c>
      <c r="M19" s="5">
        <f t="shared" si="14"/>
        <v>18.425196850393704</v>
      </c>
      <c r="N19" s="5">
        <f t="shared" si="14"/>
        <v>19.645669291338585</v>
      </c>
      <c r="O19" s="5">
        <f t="shared" si="14"/>
        <v>20.866141732283467</v>
      </c>
      <c r="P19" s="5">
        <f t="shared" si="14"/>
        <v>22.086614173228348</v>
      </c>
      <c r="Q19" s="5">
        <f t="shared" si="14"/>
        <v>23.30708661417323</v>
      </c>
      <c r="R19" s="5">
        <f t="shared" si="14"/>
        <v>24.52755905511811</v>
      </c>
      <c r="S19" s="5">
        <f t="shared" si="14"/>
        <v>25.748031496062993</v>
      </c>
      <c r="T19" s="5">
        <f t="shared" si="14"/>
        <v>26.968503937007874</v>
      </c>
      <c r="U19" s="5">
        <f t="shared" si="14"/>
        <v>28.188976377952756</v>
      </c>
      <c r="V19" s="5">
        <f t="shared" si="14"/>
        <v>29.409448818897637</v>
      </c>
      <c r="W19" s="13">
        <v>0.25</v>
      </c>
      <c r="X19" s="13">
        <v>0</v>
      </c>
      <c r="Y19" s="13">
        <v>0.75</v>
      </c>
      <c r="Z19" s="20">
        <f t="shared" si="0"/>
        <v>1</v>
      </c>
    </row>
    <row r="20" spans="1:26" ht="9.75">
      <c r="A20" s="9">
        <v>17</v>
      </c>
      <c r="B20" s="30" t="s">
        <v>53</v>
      </c>
      <c r="C20" s="5"/>
      <c r="D20" s="5"/>
      <c r="E20" s="5"/>
      <c r="F20" s="5"/>
      <c r="G20" s="5">
        <f>5+6*(G3*$D$1)+4*(0.265*G3)</f>
        <v>11.953543307086615</v>
      </c>
      <c r="H20" s="5">
        <f aca="true" t="shared" si="15" ref="H20:V20">5+6*(H3*$D$1)+4*(0.265*H3)</f>
        <v>13.344251968503936</v>
      </c>
      <c r="I20" s="5">
        <f t="shared" si="15"/>
        <v>14.73496062992126</v>
      </c>
      <c r="J20" s="5">
        <f t="shared" si="15"/>
        <v>16.125669291338582</v>
      </c>
      <c r="K20" s="5">
        <f t="shared" si="15"/>
        <v>17.516377952755906</v>
      </c>
      <c r="L20" s="5">
        <f t="shared" si="15"/>
        <v>18.90708661417323</v>
      </c>
      <c r="M20" s="5">
        <f t="shared" si="15"/>
        <v>20.297795275590552</v>
      </c>
      <c r="N20" s="5">
        <f t="shared" si="15"/>
        <v>21.688503937007873</v>
      </c>
      <c r="O20" s="5">
        <f t="shared" si="15"/>
        <v>23.079212598425197</v>
      </c>
      <c r="P20" s="5">
        <f t="shared" si="15"/>
        <v>24.46992125984252</v>
      </c>
      <c r="Q20" s="5">
        <f t="shared" si="15"/>
        <v>25.860629921259843</v>
      </c>
      <c r="R20" s="5">
        <f t="shared" si="15"/>
        <v>27.251338582677164</v>
      </c>
      <c r="S20" s="5">
        <f t="shared" si="15"/>
        <v>28.64204724409449</v>
      </c>
      <c r="T20" s="5">
        <f t="shared" si="15"/>
        <v>30.032755905511813</v>
      </c>
      <c r="U20" s="5">
        <f t="shared" si="15"/>
        <v>31.423464566929134</v>
      </c>
      <c r="V20" s="5">
        <f t="shared" si="15"/>
        <v>32.81417322834646</v>
      </c>
      <c r="W20" s="13">
        <v>0.25</v>
      </c>
      <c r="X20" s="13">
        <v>0</v>
      </c>
      <c r="Y20" s="13">
        <v>0.75</v>
      </c>
      <c r="Z20" s="20">
        <f t="shared" si="0"/>
        <v>1</v>
      </c>
    </row>
    <row r="21" spans="1:26" ht="9.75">
      <c r="A21" s="10">
        <v>18</v>
      </c>
      <c r="B21" s="30" t="s">
        <v>54</v>
      </c>
      <c r="C21" s="5"/>
      <c r="D21" s="5"/>
      <c r="E21" s="5"/>
      <c r="F21" s="5"/>
      <c r="G21" s="5">
        <f>G10+G18</f>
        <v>12.067086614173228</v>
      </c>
      <c r="H21" s="5">
        <f aca="true" t="shared" si="16" ref="H21:V21">H10+H18</f>
        <v>13.480503937007875</v>
      </c>
      <c r="I21" s="5">
        <f t="shared" si="16"/>
        <v>14.89392125984252</v>
      </c>
      <c r="J21" s="5">
        <f t="shared" si="16"/>
        <v>16.307338582677165</v>
      </c>
      <c r="K21" s="5">
        <f t="shared" si="16"/>
        <v>17.720755905511812</v>
      </c>
      <c r="L21" s="5">
        <f t="shared" si="16"/>
        <v>19.13417322834646</v>
      </c>
      <c r="M21" s="5">
        <f t="shared" si="16"/>
        <v>20.547590551181102</v>
      </c>
      <c r="N21" s="5">
        <f t="shared" si="16"/>
        <v>21.96100787401575</v>
      </c>
      <c r="O21" s="5">
        <f t="shared" si="16"/>
        <v>23.374425196850392</v>
      </c>
      <c r="P21" s="5">
        <f t="shared" si="16"/>
        <v>24.78784251968504</v>
      </c>
      <c r="Q21" s="5">
        <f t="shared" si="16"/>
        <v>26.201259842519686</v>
      </c>
      <c r="R21" s="5">
        <f t="shared" si="16"/>
        <v>27.61467716535433</v>
      </c>
      <c r="S21" s="5">
        <f t="shared" si="16"/>
        <v>29.028094488188977</v>
      </c>
      <c r="T21" s="5">
        <f t="shared" si="16"/>
        <v>30.441511811023624</v>
      </c>
      <c r="U21" s="5">
        <f t="shared" si="16"/>
        <v>31.854929133858267</v>
      </c>
      <c r="V21" s="5">
        <f t="shared" si="16"/>
        <v>33.26834645669292</v>
      </c>
      <c r="W21" s="13">
        <v>0.32</v>
      </c>
      <c r="X21" s="13">
        <v>0</v>
      </c>
      <c r="Y21" s="13">
        <v>0.68</v>
      </c>
      <c r="Z21" s="20">
        <f t="shared" si="0"/>
        <v>1</v>
      </c>
    </row>
    <row r="22" spans="1:26" ht="9.75">
      <c r="A22" s="9">
        <v>19</v>
      </c>
      <c r="B22" s="30" t="s">
        <v>55</v>
      </c>
      <c r="C22" s="5"/>
      <c r="D22" s="5"/>
      <c r="E22" s="5"/>
      <c r="F22" s="5"/>
      <c r="G22" s="5">
        <f>8+(G3*(5*0.125)+(4*$D$1))</f>
        <v>11.345472440944881</v>
      </c>
      <c r="H22" s="5">
        <f aca="true" t="shared" si="17" ref="H22:V22">8+(H3*(5*0.125)+(4*$D$1))</f>
        <v>11.970472440944881</v>
      </c>
      <c r="I22" s="5">
        <f t="shared" si="17"/>
        <v>12.595472440944881</v>
      </c>
      <c r="J22" s="5">
        <f t="shared" si="17"/>
        <v>13.220472440944881</v>
      </c>
      <c r="K22" s="5">
        <f t="shared" si="17"/>
        <v>13.845472440944881</v>
      </c>
      <c r="L22" s="5">
        <f t="shared" si="17"/>
        <v>14.470472440944881</v>
      </c>
      <c r="M22" s="5">
        <f t="shared" si="17"/>
        <v>15.095472440944881</v>
      </c>
      <c r="N22" s="5">
        <f t="shared" si="17"/>
        <v>15.720472440944881</v>
      </c>
      <c r="O22" s="5">
        <f t="shared" si="17"/>
        <v>16.34547244094488</v>
      </c>
      <c r="P22" s="5">
        <f t="shared" si="17"/>
        <v>16.97047244094488</v>
      </c>
      <c r="Q22" s="5">
        <f t="shared" si="17"/>
        <v>17.59547244094488</v>
      </c>
      <c r="R22" s="5">
        <f t="shared" si="17"/>
        <v>18.22047244094488</v>
      </c>
      <c r="S22" s="5">
        <f t="shared" si="17"/>
        <v>18.84547244094488</v>
      </c>
      <c r="T22" s="5">
        <f t="shared" si="17"/>
        <v>19.47047244094488</v>
      </c>
      <c r="U22" s="5">
        <f t="shared" si="17"/>
        <v>20.09547244094488</v>
      </c>
      <c r="V22" s="5">
        <f t="shared" si="17"/>
        <v>20.72047244094488</v>
      </c>
      <c r="W22" s="13">
        <v>0.4</v>
      </c>
      <c r="X22" s="13">
        <v>0</v>
      </c>
      <c r="Y22" s="13">
        <v>0.6</v>
      </c>
      <c r="Z22" s="20">
        <f t="shared" si="0"/>
        <v>1</v>
      </c>
    </row>
    <row r="23" spans="1:26" ht="9.75">
      <c r="A23" s="10">
        <v>20</v>
      </c>
      <c r="B23" s="30" t="s">
        <v>56</v>
      </c>
      <c r="C23" s="15"/>
      <c r="D23" s="15"/>
      <c r="E23" s="15"/>
      <c r="F23" s="15"/>
      <c r="G23" s="5">
        <f>8+(G3*(5*0.188)+(4*$D$1))</f>
        <v>12.92047244094488</v>
      </c>
      <c r="H23" s="5">
        <f aca="true" t="shared" si="18" ref="H23:V23">8+(H3*(5*0.188)+(4*$D$1))</f>
        <v>13.860472440944882</v>
      </c>
      <c r="I23" s="5">
        <f t="shared" si="18"/>
        <v>14.800472440944882</v>
      </c>
      <c r="J23" s="5">
        <f t="shared" si="18"/>
        <v>15.740472440944881</v>
      </c>
      <c r="K23" s="5">
        <f t="shared" si="18"/>
        <v>16.680472440944882</v>
      </c>
      <c r="L23" s="5">
        <f t="shared" si="18"/>
        <v>17.62047244094488</v>
      </c>
      <c r="M23" s="5">
        <f t="shared" si="18"/>
        <v>18.56047244094488</v>
      </c>
      <c r="N23" s="5">
        <f t="shared" si="18"/>
        <v>19.500472440944883</v>
      </c>
      <c r="O23" s="5">
        <f t="shared" si="18"/>
        <v>20.44047244094488</v>
      </c>
      <c r="P23" s="5">
        <f t="shared" si="18"/>
        <v>21.38047244094488</v>
      </c>
      <c r="Q23" s="5">
        <f t="shared" si="18"/>
        <v>22.320472440944883</v>
      </c>
      <c r="R23" s="5">
        <f t="shared" si="18"/>
        <v>23.26047244094488</v>
      </c>
      <c r="S23" s="5">
        <f t="shared" si="18"/>
        <v>24.200472440944882</v>
      </c>
      <c r="T23" s="5">
        <f t="shared" si="18"/>
        <v>25.14047244094488</v>
      </c>
      <c r="U23" s="5">
        <f t="shared" si="18"/>
        <v>26.08047244094488</v>
      </c>
      <c r="V23" s="5">
        <f t="shared" si="18"/>
        <v>27.02047244094488</v>
      </c>
      <c r="W23" s="13">
        <v>0.4</v>
      </c>
      <c r="X23" s="13">
        <v>0</v>
      </c>
      <c r="Y23" s="13">
        <v>0.6</v>
      </c>
      <c r="Z23" s="20">
        <f t="shared" si="0"/>
        <v>1</v>
      </c>
    </row>
    <row r="24" spans="1:26" ht="9.75">
      <c r="A24" s="9">
        <v>21</v>
      </c>
      <c r="B24" s="30" t="s">
        <v>57</v>
      </c>
      <c r="C24" s="15"/>
      <c r="D24" s="15"/>
      <c r="E24" s="15"/>
      <c r="F24" s="15"/>
      <c r="G24" s="5">
        <f>8+(G3*(5*0.25)+(4*$D$1))</f>
        <v>14.470472440944881</v>
      </c>
      <c r="H24" s="5">
        <f aca="true" t="shared" si="19" ref="H24:V24">8+(H3*(5*0.25)+(4*$D$1))</f>
        <v>15.720472440944881</v>
      </c>
      <c r="I24" s="5">
        <f t="shared" si="19"/>
        <v>16.97047244094488</v>
      </c>
      <c r="J24" s="5">
        <f t="shared" si="19"/>
        <v>18.22047244094488</v>
      </c>
      <c r="K24" s="5">
        <f t="shared" si="19"/>
        <v>19.47047244094488</v>
      </c>
      <c r="L24" s="5">
        <f t="shared" si="19"/>
        <v>20.72047244094488</v>
      </c>
      <c r="M24" s="5">
        <f t="shared" si="19"/>
        <v>21.97047244094488</v>
      </c>
      <c r="N24" s="5">
        <f t="shared" si="19"/>
        <v>23.22047244094488</v>
      </c>
      <c r="O24" s="5">
        <f t="shared" si="19"/>
        <v>24.47047244094488</v>
      </c>
      <c r="P24" s="5">
        <f t="shared" si="19"/>
        <v>25.72047244094488</v>
      </c>
      <c r="Q24" s="5">
        <f t="shared" si="19"/>
        <v>26.97047244094488</v>
      </c>
      <c r="R24" s="5">
        <f t="shared" si="19"/>
        <v>28.22047244094488</v>
      </c>
      <c r="S24" s="5">
        <f t="shared" si="19"/>
        <v>29.47047244094488</v>
      </c>
      <c r="T24" s="5">
        <f t="shared" si="19"/>
        <v>30.72047244094488</v>
      </c>
      <c r="U24" s="5">
        <f t="shared" si="19"/>
        <v>31.97047244094488</v>
      </c>
      <c r="V24" s="5">
        <f t="shared" si="19"/>
        <v>33.22047244094488</v>
      </c>
      <c r="W24" s="13">
        <v>0.4</v>
      </c>
      <c r="X24" s="13">
        <v>0</v>
      </c>
      <c r="Y24" s="13">
        <v>0.6</v>
      </c>
      <c r="Z24" s="20">
        <f t="shared" si="0"/>
        <v>1</v>
      </c>
    </row>
    <row r="25" spans="1:26" ht="9.75">
      <c r="A25" s="10">
        <v>22</v>
      </c>
      <c r="B25" s="30" t="s">
        <v>58</v>
      </c>
      <c r="C25" s="15"/>
      <c r="D25" s="15"/>
      <c r="E25" s="15"/>
      <c r="F25" s="15"/>
      <c r="G25" s="15">
        <f>10+(2*(G3*((2*0.25)+(3*$D$1))))</f>
        <v>16.653543307086615</v>
      </c>
      <c r="H25" s="15">
        <f>10+(2*(H3*((2*0.25)+(3*$D$1))))</f>
        <v>17.984251968503937</v>
      </c>
      <c r="I25" s="15">
        <f aca="true" t="shared" si="20" ref="I25:V25">10+(2*(I3*((2*0.25)+(3*$D$1))))</f>
        <v>19.31496062992126</v>
      </c>
      <c r="J25" s="15">
        <f t="shared" si="20"/>
        <v>20.64566929133858</v>
      </c>
      <c r="K25" s="15">
        <f t="shared" si="20"/>
        <v>21.976377952755904</v>
      </c>
      <c r="L25" s="15">
        <f t="shared" si="20"/>
        <v>23.307086614173226</v>
      </c>
      <c r="M25" s="15">
        <f t="shared" si="20"/>
        <v>24.63779527559055</v>
      </c>
      <c r="N25" s="15">
        <f t="shared" si="20"/>
        <v>25.968503937007874</v>
      </c>
      <c r="O25" s="15">
        <f t="shared" si="20"/>
        <v>27.299212598425196</v>
      </c>
      <c r="P25" s="15">
        <f t="shared" si="20"/>
        <v>28.62992125984252</v>
      </c>
      <c r="Q25" s="15">
        <f t="shared" si="20"/>
        <v>29.96062992125984</v>
      </c>
      <c r="R25" s="15">
        <f t="shared" si="20"/>
        <v>31.291338582677163</v>
      </c>
      <c r="S25" s="15">
        <f t="shared" si="20"/>
        <v>32.62204724409449</v>
      </c>
      <c r="T25" s="15">
        <f t="shared" si="20"/>
        <v>33.95275590551181</v>
      </c>
      <c r="U25" s="15">
        <f t="shared" si="20"/>
        <v>35.283464566929126</v>
      </c>
      <c r="V25" s="15">
        <f t="shared" si="20"/>
        <v>36.61417322834645</v>
      </c>
      <c r="W25" s="13">
        <v>0.4</v>
      </c>
      <c r="X25" s="13">
        <v>0</v>
      </c>
      <c r="Y25" s="13">
        <v>0.6</v>
      </c>
      <c r="Z25" s="20">
        <f t="shared" si="0"/>
        <v>1</v>
      </c>
    </row>
    <row r="26" spans="1:26" ht="9.75">
      <c r="A26" s="9">
        <v>23</v>
      </c>
      <c r="B26" s="30" t="s">
        <v>25</v>
      </c>
      <c r="C26" s="11">
        <v>8</v>
      </c>
      <c r="D26" s="11"/>
      <c r="E26" s="11"/>
      <c r="F26" s="11"/>
      <c r="G26" s="11"/>
      <c r="H26" s="11"/>
      <c r="I26" s="11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8">
        <v>0.77</v>
      </c>
      <c r="X26" s="13">
        <v>0.23</v>
      </c>
      <c r="Y26" s="13">
        <v>0</v>
      </c>
      <c r="Z26" s="20">
        <f t="shared" si="0"/>
        <v>1</v>
      </c>
    </row>
    <row r="27" spans="1:26" ht="9.75">
      <c r="A27" s="10">
        <v>24</v>
      </c>
      <c r="B27" s="30" t="s">
        <v>26</v>
      </c>
      <c r="C27" s="11">
        <v>10</v>
      </c>
      <c r="D27" s="11"/>
      <c r="E27" s="11"/>
      <c r="F27" s="11"/>
      <c r="G27" s="11"/>
      <c r="H27" s="11"/>
      <c r="I27" s="11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8">
        <v>0.77</v>
      </c>
      <c r="X27" s="13">
        <v>0.23</v>
      </c>
      <c r="Y27" s="13">
        <v>0</v>
      </c>
      <c r="Z27" s="20">
        <f>W27+X27+Y27</f>
        <v>1</v>
      </c>
    </row>
    <row r="28" spans="1:26" ht="9.75">
      <c r="A28" s="9">
        <v>25</v>
      </c>
      <c r="B28" s="30" t="s">
        <v>27</v>
      </c>
      <c r="C28" s="11">
        <v>14</v>
      </c>
      <c r="D28" s="11"/>
      <c r="E28" s="11"/>
      <c r="F28" s="11"/>
      <c r="G28" s="11"/>
      <c r="H28" s="11"/>
      <c r="I28" s="11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8">
        <v>0.77</v>
      </c>
      <c r="X28" s="13">
        <v>0.23</v>
      </c>
      <c r="Y28" s="13">
        <v>0</v>
      </c>
      <c r="Z28" s="20">
        <f>W28+X28+Y28</f>
        <v>1</v>
      </c>
    </row>
    <row r="29" spans="1:26" ht="9.75">
      <c r="A29" s="10">
        <v>26</v>
      </c>
      <c r="B29" s="30" t="s">
        <v>28</v>
      </c>
      <c r="C29" s="11">
        <v>25</v>
      </c>
      <c r="D29" s="11"/>
      <c r="E29" s="11"/>
      <c r="F29" s="11"/>
      <c r="G29" s="11"/>
      <c r="H29" s="11"/>
      <c r="I29" s="11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8">
        <v>0.7</v>
      </c>
      <c r="X29" s="13">
        <v>0.3</v>
      </c>
      <c r="Y29" s="13">
        <v>0</v>
      </c>
      <c r="Z29" s="20">
        <f t="shared" si="0"/>
        <v>1</v>
      </c>
    </row>
    <row r="30" spans="1:26" ht="9.75">
      <c r="A30" s="9">
        <v>27</v>
      </c>
      <c r="B30" s="30" t="s">
        <v>29</v>
      </c>
      <c r="C30" s="11">
        <v>30</v>
      </c>
      <c r="D30" s="11"/>
      <c r="E30" s="11"/>
      <c r="F30" s="11"/>
      <c r="G30" s="11"/>
      <c r="H30" s="11"/>
      <c r="I30" s="11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8">
        <v>0.77</v>
      </c>
      <c r="X30" s="13">
        <v>0.23</v>
      </c>
      <c r="Y30" s="13">
        <v>0</v>
      </c>
      <c r="Z30" s="20">
        <f t="shared" si="0"/>
        <v>1</v>
      </c>
    </row>
    <row r="31" spans="1:26" ht="9.75">
      <c r="A31" s="10">
        <v>28</v>
      </c>
      <c r="B31" s="30" t="s">
        <v>30</v>
      </c>
      <c r="C31" s="11">
        <v>39</v>
      </c>
      <c r="D31" s="11"/>
      <c r="E31" s="11"/>
      <c r="F31" s="11"/>
      <c r="G31" s="11"/>
      <c r="H31" s="11"/>
      <c r="I31" s="11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8">
        <v>0.75</v>
      </c>
      <c r="X31" s="13">
        <v>0.25</v>
      </c>
      <c r="Y31" s="13">
        <v>0</v>
      </c>
      <c r="Z31" s="20">
        <f>W31+X31+Y31</f>
        <v>1</v>
      </c>
    </row>
    <row r="32" spans="1:26" s="175" customFormat="1" ht="9.75">
      <c r="A32" s="9">
        <v>29</v>
      </c>
      <c r="B32" s="170" t="s">
        <v>67</v>
      </c>
      <c r="C32" s="171">
        <v>80.514</v>
      </c>
      <c r="D32" s="171">
        <v>80.514</v>
      </c>
      <c r="E32" s="170"/>
      <c r="F32" s="170"/>
      <c r="G32" s="170"/>
      <c r="H32" s="170"/>
      <c r="I32" s="170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3">
        <v>0.75</v>
      </c>
      <c r="X32" s="173">
        <v>0.25</v>
      </c>
      <c r="Y32" s="173">
        <v>0</v>
      </c>
      <c r="Z32" s="174">
        <f t="shared" si="0"/>
        <v>1</v>
      </c>
    </row>
    <row r="33" spans="1:26" s="175" customFormat="1" ht="9.75">
      <c r="A33" s="10">
        <v>30</v>
      </c>
      <c r="B33" s="170" t="s">
        <v>68</v>
      </c>
      <c r="C33" s="171">
        <v>115.02</v>
      </c>
      <c r="D33" s="171"/>
      <c r="E33" s="170"/>
      <c r="F33" s="170"/>
      <c r="G33" s="170"/>
      <c r="H33" s="170"/>
      <c r="I33" s="170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3">
        <v>0.75</v>
      </c>
      <c r="X33" s="173">
        <v>0.25</v>
      </c>
      <c r="Y33" s="173">
        <v>0</v>
      </c>
      <c r="Z33" s="174">
        <f t="shared" si="0"/>
        <v>1</v>
      </c>
    </row>
    <row r="34" spans="1:26" s="175" customFormat="1" ht="9.75">
      <c r="A34" s="9">
        <v>31</v>
      </c>
      <c r="B34" s="170" t="s">
        <v>69</v>
      </c>
      <c r="C34" s="171">
        <v>230.04</v>
      </c>
      <c r="D34" s="171"/>
      <c r="E34" s="170"/>
      <c r="F34" s="170"/>
      <c r="G34" s="170"/>
      <c r="H34" s="170"/>
      <c r="I34" s="170"/>
      <c r="J34" s="172"/>
      <c r="K34" s="172"/>
      <c r="L34" s="172"/>
      <c r="M34" s="172"/>
      <c r="N34" s="172"/>
      <c r="O34" s="172"/>
      <c r="P34" s="170"/>
      <c r="Q34" s="170"/>
      <c r="R34" s="170"/>
      <c r="S34" s="170"/>
      <c r="T34" s="170"/>
      <c r="U34" s="170"/>
      <c r="V34" s="170"/>
      <c r="W34" s="173">
        <v>0.75</v>
      </c>
      <c r="X34" s="173">
        <v>0.25</v>
      </c>
      <c r="Y34" s="173">
        <v>0</v>
      </c>
      <c r="Z34" s="174">
        <f t="shared" si="0"/>
        <v>1</v>
      </c>
    </row>
    <row r="35" spans="1:26" s="175" customFormat="1" ht="9.75">
      <c r="A35" s="10">
        <v>32</v>
      </c>
      <c r="B35" s="170" t="s">
        <v>70</v>
      </c>
      <c r="C35" s="171">
        <v>345.06</v>
      </c>
      <c r="D35" s="171"/>
      <c r="E35" s="170"/>
      <c r="F35" s="170"/>
      <c r="G35" s="170"/>
      <c r="H35" s="170"/>
      <c r="I35" s="170"/>
      <c r="J35" s="172"/>
      <c r="K35" s="172"/>
      <c r="L35" s="172"/>
      <c r="M35" s="172"/>
      <c r="N35" s="172"/>
      <c r="O35" s="172"/>
      <c r="P35" s="170"/>
      <c r="Q35" s="170"/>
      <c r="R35" s="170"/>
      <c r="S35" s="170"/>
      <c r="T35" s="170"/>
      <c r="U35" s="170"/>
      <c r="V35" s="170"/>
      <c r="W35" s="173">
        <v>0.75</v>
      </c>
      <c r="X35" s="173">
        <v>0.25</v>
      </c>
      <c r="Y35" s="173">
        <v>0</v>
      </c>
      <c r="Z35" s="174">
        <f t="shared" si="0"/>
        <v>1</v>
      </c>
    </row>
    <row r="36" spans="1:26" s="175" customFormat="1" ht="9.75">
      <c r="A36" s="9">
        <v>33</v>
      </c>
      <c r="B36" s="170" t="s">
        <v>71</v>
      </c>
      <c r="C36" s="171">
        <v>460.08</v>
      </c>
      <c r="D36" s="171"/>
      <c r="E36" s="170"/>
      <c r="F36" s="170"/>
      <c r="G36" s="170"/>
      <c r="H36" s="170"/>
      <c r="I36" s="170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3">
        <v>0.75</v>
      </c>
      <c r="X36" s="173">
        <v>0.25</v>
      </c>
      <c r="Y36" s="173">
        <v>0</v>
      </c>
      <c r="Z36" s="174">
        <f t="shared" si="0"/>
        <v>1</v>
      </c>
    </row>
    <row r="37" spans="1:26" s="175" customFormat="1" ht="9.75">
      <c r="A37" s="10">
        <v>34</v>
      </c>
      <c r="B37" s="170" t="s">
        <v>72</v>
      </c>
      <c r="C37" s="171">
        <v>575.1</v>
      </c>
      <c r="D37" s="171"/>
      <c r="E37" s="170"/>
      <c r="F37" s="170"/>
      <c r="G37" s="170"/>
      <c r="H37" s="170"/>
      <c r="I37" s="170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3">
        <v>0.75</v>
      </c>
      <c r="X37" s="173">
        <v>0.25</v>
      </c>
      <c r="Y37" s="173">
        <v>0</v>
      </c>
      <c r="Z37" s="174">
        <f t="shared" si="0"/>
        <v>1</v>
      </c>
    </row>
    <row r="38" spans="1:26" s="175" customFormat="1" ht="9.75">
      <c r="A38" s="9">
        <v>35</v>
      </c>
      <c r="B38" s="170" t="s">
        <v>73</v>
      </c>
      <c r="C38" s="171">
        <v>690.12</v>
      </c>
      <c r="D38" s="171"/>
      <c r="E38" s="170"/>
      <c r="F38" s="170"/>
      <c r="G38" s="170"/>
      <c r="H38" s="170"/>
      <c r="I38" s="170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3">
        <v>0.75</v>
      </c>
      <c r="X38" s="173">
        <v>0.25</v>
      </c>
      <c r="Y38" s="173">
        <v>0</v>
      </c>
      <c r="Z38" s="174">
        <f t="shared" si="0"/>
        <v>1</v>
      </c>
    </row>
    <row r="39" spans="1:26" ht="9.75">
      <c r="A39" s="10"/>
      <c r="B39" s="30"/>
      <c r="C39" s="11"/>
      <c r="D39" s="11"/>
      <c r="E39" s="11"/>
      <c r="F39" s="11"/>
      <c r="G39" s="11"/>
      <c r="H39" s="11"/>
      <c r="I39" s="11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8"/>
      <c r="X39" s="13"/>
      <c r="Y39" s="13"/>
      <c r="Z39" s="20"/>
    </row>
    <row r="40" spans="1:22" ht="9.75">
      <c r="A40" s="10"/>
      <c r="B40" s="30"/>
      <c r="C40" s="11"/>
      <c r="D40" s="11"/>
      <c r="E40" s="11"/>
      <c r="F40" s="11"/>
      <c r="G40" s="11"/>
      <c r="H40" s="11"/>
      <c r="I40" s="11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9.75">
      <c r="A41" s="9"/>
      <c r="B41" s="30"/>
      <c r="C41" s="11"/>
      <c r="D41" s="11"/>
      <c r="E41" s="11"/>
      <c r="F41" s="11"/>
      <c r="G41" s="11"/>
      <c r="H41" s="11"/>
      <c r="I41" s="11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9.75">
      <c r="A42" s="10"/>
      <c r="B42" s="30"/>
      <c r="C42" s="11"/>
      <c r="D42" s="11"/>
      <c r="E42" s="11"/>
      <c r="F42" s="11"/>
      <c r="G42" s="11"/>
      <c r="H42" s="11"/>
      <c r="I42" s="11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3:9" ht="9.75">
      <c r="C43" s="17"/>
      <c r="D43" s="17"/>
      <c r="E43" s="17"/>
      <c r="F43" s="17"/>
      <c r="G43" s="17"/>
      <c r="H43" s="17"/>
      <c r="I43" s="17"/>
    </row>
    <row r="44" spans="3:9" ht="9.75">
      <c r="C44" s="17"/>
      <c r="D44" s="17"/>
      <c r="E44" s="17"/>
      <c r="F44" s="17"/>
      <c r="G44" s="17"/>
      <c r="H44" s="17"/>
      <c r="I44" s="17"/>
    </row>
    <row r="45" spans="3:9" ht="9.75">
      <c r="C45" s="17"/>
      <c r="D45" s="17"/>
      <c r="E45" s="17"/>
      <c r="F45" s="17"/>
      <c r="G45" s="17"/>
      <c r="H45" s="17"/>
      <c r="I45" s="17"/>
    </row>
    <row r="46" spans="3:9" ht="9.75">
      <c r="C46" s="17"/>
      <c r="D46" s="17"/>
      <c r="E46" s="17"/>
      <c r="F46" s="17"/>
      <c r="G46" s="17"/>
      <c r="H46" s="17"/>
      <c r="I46" s="17"/>
    </row>
    <row r="47" spans="3:9" ht="9.75">
      <c r="C47" s="17"/>
      <c r="D47" s="17"/>
      <c r="E47" s="17"/>
      <c r="F47" s="17"/>
      <c r="G47" s="17"/>
      <c r="H47" s="17"/>
      <c r="I47" s="17"/>
    </row>
    <row r="48" spans="3:9" ht="9.75">
      <c r="C48" s="17"/>
      <c r="D48" s="17"/>
      <c r="E48" s="17"/>
      <c r="F48" s="17"/>
      <c r="G48" s="17"/>
      <c r="H48" s="17"/>
      <c r="I48" s="17"/>
    </row>
    <row r="49" spans="3:9" ht="9.75">
      <c r="C49" s="17"/>
      <c r="D49" s="17"/>
      <c r="E49" s="17"/>
      <c r="F49" s="17"/>
      <c r="G49" s="17"/>
      <c r="H49" s="17"/>
      <c r="I49" s="17"/>
    </row>
    <row r="50" spans="3:9" ht="9.75">
      <c r="C50" s="17"/>
      <c r="D50" s="17"/>
      <c r="E50" s="17"/>
      <c r="F50" s="17"/>
      <c r="G50" s="17"/>
      <c r="H50" s="17"/>
      <c r="I50" s="17"/>
    </row>
    <row r="51" spans="3:9" ht="9.75">
      <c r="C51" s="17"/>
      <c r="D51" s="17"/>
      <c r="E51" s="17"/>
      <c r="F51" s="17"/>
      <c r="G51" s="17"/>
      <c r="H51" s="17"/>
      <c r="I51" s="17"/>
    </row>
    <row r="52" spans="3:9" ht="9.75">
      <c r="C52" s="17"/>
      <c r="D52" s="17"/>
      <c r="E52" s="17"/>
      <c r="F52" s="17"/>
      <c r="G52" s="17"/>
      <c r="H52" s="17"/>
      <c r="I52" s="17"/>
    </row>
    <row r="53" spans="3:9" ht="9.75">
      <c r="C53" s="17"/>
      <c r="D53" s="17"/>
      <c r="E53" s="17"/>
      <c r="F53" s="17"/>
      <c r="G53" s="17"/>
      <c r="H53" s="17"/>
      <c r="I53" s="17"/>
    </row>
    <row r="54" spans="3:9" ht="9.75">
      <c r="C54" s="17"/>
      <c r="D54" s="17"/>
      <c r="E54" s="17"/>
      <c r="F54" s="17"/>
      <c r="G54" s="17"/>
      <c r="H54" s="17"/>
      <c r="I54" s="17"/>
    </row>
    <row r="55" spans="3:9" ht="9.75">
      <c r="C55" s="17"/>
      <c r="D55" s="17"/>
      <c r="E55" s="17"/>
      <c r="F55" s="17"/>
      <c r="G55" s="17"/>
      <c r="H55" s="17"/>
      <c r="I55" s="17"/>
    </row>
    <row r="56" spans="3:9" ht="9.75">
      <c r="C56" s="17"/>
      <c r="D56" s="17"/>
      <c r="E56" s="17"/>
      <c r="F56" s="17"/>
      <c r="G56" s="17"/>
      <c r="H56" s="17"/>
      <c r="I56" s="17"/>
    </row>
    <row r="57" spans="3:9" ht="9.75">
      <c r="C57" s="17"/>
      <c r="D57" s="17"/>
      <c r="E57" s="17"/>
      <c r="F57" s="17"/>
      <c r="G57" s="17"/>
      <c r="H57" s="17"/>
      <c r="I57" s="17"/>
    </row>
    <row r="58" spans="3:9" ht="9.75">
      <c r="C58" s="17"/>
      <c r="D58" s="17"/>
      <c r="E58" s="17"/>
      <c r="F58" s="17"/>
      <c r="G58" s="17"/>
      <c r="H58" s="17"/>
      <c r="I58" s="17"/>
    </row>
    <row r="59" spans="3:9" ht="9.75">
      <c r="C59" s="17"/>
      <c r="D59" s="17"/>
      <c r="E59" s="17"/>
      <c r="F59" s="17"/>
      <c r="G59" s="17"/>
      <c r="H59" s="17"/>
      <c r="I59" s="17"/>
    </row>
    <row r="60" spans="3:9" ht="9.75">
      <c r="C60" s="17"/>
      <c r="D60" s="17"/>
      <c r="E60" s="17"/>
      <c r="F60" s="17"/>
      <c r="G60" s="17"/>
      <c r="H60" s="17"/>
      <c r="I60" s="17"/>
    </row>
    <row r="61" spans="3:9" ht="9.75">
      <c r="C61" s="17"/>
      <c r="D61" s="17"/>
      <c r="E61" s="17"/>
      <c r="F61" s="17"/>
      <c r="G61" s="17"/>
      <c r="H61" s="17"/>
      <c r="I61" s="17"/>
    </row>
    <row r="62" spans="3:9" ht="9.75">
      <c r="C62" s="17"/>
      <c r="D62" s="17"/>
      <c r="E62" s="17"/>
      <c r="F62" s="17"/>
      <c r="G62" s="17"/>
      <c r="H62" s="17"/>
      <c r="I62" s="17"/>
    </row>
    <row r="63" spans="3:9" ht="9.75">
      <c r="C63" s="17"/>
      <c r="D63" s="17"/>
      <c r="E63" s="17"/>
      <c r="F63" s="17"/>
      <c r="G63" s="17"/>
      <c r="H63" s="17"/>
      <c r="I63" s="17"/>
    </row>
    <row r="64" spans="3:9" ht="9.75">
      <c r="C64" s="17"/>
      <c r="D64" s="17"/>
      <c r="E64" s="17"/>
      <c r="F64" s="17"/>
      <c r="G64" s="17"/>
      <c r="H64" s="17"/>
      <c r="I64" s="17"/>
    </row>
    <row r="65" spans="3:9" ht="9.75">
      <c r="C65" s="17"/>
      <c r="D65" s="17"/>
      <c r="E65" s="17"/>
      <c r="F65" s="17"/>
      <c r="G65" s="17"/>
      <c r="H65" s="17"/>
      <c r="I65" s="17"/>
    </row>
    <row r="66" spans="3:9" ht="9.75">
      <c r="C66" s="17"/>
      <c r="D66" s="17"/>
      <c r="E66" s="17"/>
      <c r="F66" s="17"/>
      <c r="G66" s="17"/>
      <c r="H66" s="17"/>
      <c r="I66" s="17"/>
    </row>
    <row r="67" spans="3:9" ht="9.75">
      <c r="C67" s="17"/>
      <c r="D67" s="17"/>
      <c r="E67" s="17"/>
      <c r="F67" s="17"/>
      <c r="G67" s="17"/>
      <c r="H67" s="17"/>
      <c r="I67" s="17"/>
    </row>
    <row r="68" spans="3:9" ht="9.75">
      <c r="C68" s="17"/>
      <c r="D68" s="17"/>
      <c r="E68" s="17"/>
      <c r="F68" s="17"/>
      <c r="G68" s="17"/>
      <c r="H68" s="17"/>
      <c r="I68" s="17"/>
    </row>
    <row r="69" spans="3:9" ht="9.75">
      <c r="C69" s="17"/>
      <c r="D69" s="17"/>
      <c r="E69" s="17"/>
      <c r="F69" s="17"/>
      <c r="G69" s="17"/>
      <c r="H69" s="17"/>
      <c r="I69" s="17"/>
    </row>
    <row r="70" spans="3:9" ht="9.75">
      <c r="C70" s="17"/>
      <c r="D70" s="17"/>
      <c r="E70" s="17"/>
      <c r="F70" s="17"/>
      <c r="G70" s="17"/>
      <c r="H70" s="17"/>
      <c r="I70" s="17"/>
    </row>
    <row r="71" spans="3:9" ht="9.75">
      <c r="C71" s="17"/>
      <c r="D71" s="17"/>
      <c r="E71" s="17"/>
      <c r="F71" s="17"/>
      <c r="G71" s="17"/>
      <c r="H71" s="17"/>
      <c r="I71" s="17"/>
    </row>
    <row r="72" spans="3:9" ht="9.75">
      <c r="C72" s="17"/>
      <c r="D72" s="17"/>
      <c r="E72" s="17"/>
      <c r="F72" s="17"/>
      <c r="G72" s="17"/>
      <c r="H72" s="17"/>
      <c r="I72" s="17"/>
    </row>
    <row r="73" spans="3:9" ht="9.75">
      <c r="C73" s="17"/>
      <c r="D73" s="17"/>
      <c r="E73" s="17"/>
      <c r="F73" s="17"/>
      <c r="G73" s="17"/>
      <c r="H73" s="17"/>
      <c r="I73" s="17"/>
    </row>
    <row r="74" spans="3:9" ht="9.75">
      <c r="C74" s="17"/>
      <c r="D74" s="17"/>
      <c r="E74" s="17"/>
      <c r="F74" s="17"/>
      <c r="G74" s="17"/>
      <c r="H74" s="17"/>
      <c r="I74" s="17"/>
    </row>
    <row r="75" spans="3:9" ht="9.75">
      <c r="C75" s="17"/>
      <c r="D75" s="17"/>
      <c r="E75" s="17"/>
      <c r="F75" s="17"/>
      <c r="G75" s="17"/>
      <c r="H75" s="17"/>
      <c r="I75" s="17"/>
    </row>
    <row r="76" spans="3:9" ht="9.75">
      <c r="C76" s="17"/>
      <c r="D76" s="17"/>
      <c r="E76" s="17"/>
      <c r="F76" s="17"/>
      <c r="G76" s="17"/>
      <c r="H76" s="17"/>
      <c r="I76" s="17"/>
    </row>
    <row r="77" spans="3:9" ht="9.75">
      <c r="C77" s="17"/>
      <c r="D77" s="17"/>
      <c r="E77" s="17"/>
      <c r="F77" s="17"/>
      <c r="G77" s="17"/>
      <c r="H77" s="17"/>
      <c r="I77" s="17"/>
    </row>
    <row r="78" spans="3:9" ht="9.75">
      <c r="C78" s="17"/>
      <c r="D78" s="17"/>
      <c r="E78" s="17"/>
      <c r="F78" s="17"/>
      <c r="G78" s="17"/>
      <c r="H78" s="17"/>
      <c r="I78" s="17"/>
    </row>
    <row r="79" spans="3:9" ht="9.75">
      <c r="C79" s="17"/>
      <c r="D79" s="17"/>
      <c r="E79" s="17"/>
      <c r="F79" s="17"/>
      <c r="G79" s="17"/>
      <c r="H79" s="17"/>
      <c r="I79" s="17"/>
    </row>
    <row r="80" spans="3:9" ht="9.75">
      <c r="C80" s="17"/>
      <c r="D80" s="17"/>
      <c r="E80" s="17"/>
      <c r="F80" s="17"/>
      <c r="G80" s="17"/>
      <c r="H80" s="17"/>
      <c r="I80" s="17"/>
    </row>
    <row r="81" spans="3:9" ht="9.75">
      <c r="C81" s="17"/>
      <c r="D81" s="17"/>
      <c r="E81" s="17"/>
      <c r="F81" s="17"/>
      <c r="G81" s="17"/>
      <c r="H81" s="17"/>
      <c r="I81" s="17"/>
    </row>
    <row r="82" spans="3:9" ht="9.75">
      <c r="C82" s="17"/>
      <c r="D82" s="17"/>
      <c r="E82" s="17"/>
      <c r="F82" s="17"/>
      <c r="G82" s="17"/>
      <c r="H82" s="17"/>
      <c r="I82" s="17"/>
    </row>
    <row r="83" spans="3:9" ht="9.75">
      <c r="C83" s="17"/>
      <c r="D83" s="17"/>
      <c r="E83" s="17"/>
      <c r="F83" s="17"/>
      <c r="G83" s="17"/>
      <c r="H83" s="17"/>
      <c r="I83" s="17"/>
    </row>
    <row r="84" spans="3:9" ht="9.75">
      <c r="C84" s="17"/>
      <c r="D84" s="17"/>
      <c r="E84" s="17"/>
      <c r="F84" s="17"/>
      <c r="G84" s="17"/>
      <c r="H84" s="17"/>
      <c r="I84" s="17"/>
    </row>
    <row r="85" spans="3:9" ht="9.75">
      <c r="C85" s="17"/>
      <c r="D85" s="17"/>
      <c r="E85" s="17"/>
      <c r="F85" s="17"/>
      <c r="G85" s="17"/>
      <c r="H85" s="17"/>
      <c r="I85" s="17"/>
    </row>
    <row r="86" spans="3:9" ht="9.75">
      <c r="C86" s="17"/>
      <c r="D86" s="17"/>
      <c r="E86" s="17"/>
      <c r="F86" s="17"/>
      <c r="G86" s="17"/>
      <c r="H86" s="17"/>
      <c r="I86" s="17"/>
    </row>
    <row r="87" spans="3:9" ht="9.75">
      <c r="C87" s="17"/>
      <c r="D87" s="17"/>
      <c r="E87" s="17"/>
      <c r="F87" s="17"/>
      <c r="G87" s="17"/>
      <c r="H87" s="17"/>
      <c r="I87" s="17"/>
    </row>
    <row r="88" spans="3:9" ht="9.75">
      <c r="C88" s="17"/>
      <c r="D88" s="17"/>
      <c r="E88" s="17"/>
      <c r="F88" s="17"/>
      <c r="G88" s="17"/>
      <c r="H88" s="17"/>
      <c r="I88" s="17"/>
    </row>
    <row r="89" spans="3:9" ht="9.75">
      <c r="C89" s="17"/>
      <c r="D89" s="17"/>
      <c r="E89" s="17"/>
      <c r="F89" s="17"/>
      <c r="G89" s="17"/>
      <c r="H89" s="17"/>
      <c r="I89" s="17"/>
    </row>
    <row r="90" spans="3:9" ht="9.75">
      <c r="C90" s="17"/>
      <c r="D90" s="17"/>
      <c r="E90" s="17"/>
      <c r="F90" s="17"/>
      <c r="G90" s="17"/>
      <c r="H90" s="17"/>
      <c r="I90" s="17"/>
    </row>
    <row r="91" spans="3:9" ht="9.75">
      <c r="C91" s="17"/>
      <c r="D91" s="17"/>
      <c r="E91" s="17"/>
      <c r="F91" s="17"/>
      <c r="G91" s="17"/>
      <c r="H91" s="17"/>
      <c r="I91" s="17"/>
    </row>
    <row r="92" spans="3:9" ht="9.75">
      <c r="C92" s="17"/>
      <c r="D92" s="17"/>
      <c r="E92" s="17"/>
      <c r="F92" s="17"/>
      <c r="G92" s="17"/>
      <c r="H92" s="17"/>
      <c r="I92" s="17"/>
    </row>
    <row r="93" spans="3:9" ht="9.75">
      <c r="C93" s="17"/>
      <c r="D93" s="17"/>
      <c r="E93" s="17"/>
      <c r="F93" s="17"/>
      <c r="G93" s="17"/>
      <c r="H93" s="17"/>
      <c r="I93" s="17"/>
    </row>
    <row r="94" spans="3:9" ht="9.75">
      <c r="C94" s="17"/>
      <c r="D94" s="17"/>
      <c r="E94" s="17"/>
      <c r="F94" s="17"/>
      <c r="G94" s="17"/>
      <c r="H94" s="17"/>
      <c r="I94" s="17"/>
    </row>
    <row r="95" spans="3:9" ht="9.75">
      <c r="C95" s="17"/>
      <c r="D95" s="17"/>
      <c r="E95" s="17"/>
      <c r="F95" s="17"/>
      <c r="G95" s="17"/>
      <c r="H95" s="17"/>
      <c r="I95" s="17"/>
    </row>
    <row r="96" spans="3:9" ht="9.75">
      <c r="C96" s="17"/>
      <c r="D96" s="17"/>
      <c r="E96" s="17"/>
      <c r="F96" s="17"/>
      <c r="G96" s="17"/>
      <c r="H96" s="17"/>
      <c r="I96" s="17"/>
    </row>
    <row r="97" spans="3:9" ht="9.75">
      <c r="C97" s="17"/>
      <c r="D97" s="17"/>
      <c r="E97" s="17"/>
      <c r="F97" s="17"/>
      <c r="G97" s="17"/>
      <c r="H97" s="17"/>
      <c r="I97" s="17"/>
    </row>
    <row r="98" spans="3:9" ht="9.75">
      <c r="C98" s="17"/>
      <c r="D98" s="17"/>
      <c r="E98" s="17"/>
      <c r="F98" s="17"/>
      <c r="G98" s="17"/>
      <c r="H98" s="17"/>
      <c r="I98" s="17"/>
    </row>
    <row r="99" spans="3:9" ht="9.75">
      <c r="C99" s="17"/>
      <c r="D99" s="17"/>
      <c r="E99" s="17"/>
      <c r="F99" s="17"/>
      <c r="G99" s="17"/>
      <c r="H99" s="17"/>
      <c r="I99" s="17"/>
    </row>
    <row r="100" spans="3:9" ht="9.75">
      <c r="C100" s="17"/>
      <c r="D100" s="17"/>
      <c r="E100" s="17"/>
      <c r="F100" s="17"/>
      <c r="G100" s="17"/>
      <c r="H100" s="17"/>
      <c r="I100" s="17"/>
    </row>
    <row r="101" spans="3:9" ht="9.75">
      <c r="C101" s="17"/>
      <c r="D101" s="17"/>
      <c r="E101" s="17"/>
      <c r="F101" s="17"/>
      <c r="G101" s="17"/>
      <c r="H101" s="17"/>
      <c r="I101" s="17"/>
    </row>
    <row r="102" spans="3:9" ht="9.75">
      <c r="C102" s="17"/>
      <c r="D102" s="17"/>
      <c r="E102" s="17"/>
      <c r="F102" s="17"/>
      <c r="G102" s="17"/>
      <c r="H102" s="17"/>
      <c r="I102" s="17"/>
    </row>
    <row r="103" spans="3:9" ht="9.75">
      <c r="C103" s="17"/>
      <c r="D103" s="17"/>
      <c r="E103" s="17"/>
      <c r="F103" s="17"/>
      <c r="G103" s="17"/>
      <c r="H103" s="17"/>
      <c r="I103" s="17"/>
    </row>
    <row r="104" spans="3:9" ht="9.75">
      <c r="C104" s="17"/>
      <c r="D104" s="17"/>
      <c r="E104" s="17"/>
      <c r="F104" s="17"/>
      <c r="G104" s="17"/>
      <c r="H104" s="17"/>
      <c r="I104" s="17"/>
    </row>
    <row r="105" spans="3:9" ht="9.75">
      <c r="C105" s="17"/>
      <c r="D105" s="17"/>
      <c r="E105" s="17"/>
      <c r="F105" s="17"/>
      <c r="G105" s="17"/>
      <c r="H105" s="17"/>
      <c r="I105" s="17"/>
    </row>
    <row r="106" spans="3:9" ht="9.75">
      <c r="C106" s="17"/>
      <c r="D106" s="17"/>
      <c r="E106" s="17"/>
      <c r="F106" s="17"/>
      <c r="G106" s="17"/>
      <c r="H106" s="17"/>
      <c r="I106" s="17"/>
    </row>
    <row r="107" spans="3:9" ht="9.75">
      <c r="C107" s="17"/>
      <c r="D107" s="17"/>
      <c r="E107" s="17"/>
      <c r="F107" s="17"/>
      <c r="G107" s="17"/>
      <c r="H107" s="17"/>
      <c r="I107" s="17"/>
    </row>
    <row r="108" spans="3:9" ht="9.75">
      <c r="C108" s="17"/>
      <c r="D108" s="17"/>
      <c r="E108" s="17"/>
      <c r="F108" s="17"/>
      <c r="G108" s="17"/>
      <c r="H108" s="17"/>
      <c r="I108" s="17"/>
    </row>
    <row r="109" spans="3:9" ht="9.75">
      <c r="C109" s="17"/>
      <c r="D109" s="17"/>
      <c r="E109" s="17"/>
      <c r="F109" s="17"/>
      <c r="G109" s="17"/>
      <c r="H109" s="17"/>
      <c r="I109" s="17"/>
    </row>
    <row r="110" spans="3:9" ht="9.75">
      <c r="C110" s="17"/>
      <c r="D110" s="17"/>
      <c r="E110" s="17"/>
      <c r="F110" s="17"/>
      <c r="G110" s="17"/>
      <c r="H110" s="17"/>
      <c r="I110" s="17"/>
    </row>
    <row r="111" spans="3:9" ht="9.75">
      <c r="C111" s="17"/>
      <c r="D111" s="17"/>
      <c r="E111" s="17"/>
      <c r="F111" s="17"/>
      <c r="G111" s="17"/>
      <c r="H111" s="17"/>
      <c r="I111" s="17"/>
    </row>
    <row r="112" spans="3:9" ht="9.75">
      <c r="C112" s="17"/>
      <c r="D112" s="17"/>
      <c r="E112" s="17"/>
      <c r="F112" s="17"/>
      <c r="G112" s="17"/>
      <c r="H112" s="17"/>
      <c r="I112" s="17"/>
    </row>
    <row r="113" spans="3:9" ht="9.75">
      <c r="C113" s="17"/>
      <c r="D113" s="17"/>
      <c r="E113" s="17"/>
      <c r="F113" s="17"/>
      <c r="G113" s="17"/>
      <c r="H113" s="17"/>
      <c r="I113" s="17"/>
    </row>
    <row r="114" spans="3:9" ht="9.75">
      <c r="C114" s="17"/>
      <c r="D114" s="17"/>
      <c r="E114" s="17"/>
      <c r="F114" s="17"/>
      <c r="G114" s="17"/>
      <c r="H114" s="17"/>
      <c r="I114" s="17"/>
    </row>
    <row r="115" spans="3:9" ht="9.75">
      <c r="C115" s="17"/>
      <c r="D115" s="17"/>
      <c r="E115" s="17"/>
      <c r="F115" s="17"/>
      <c r="G115" s="17"/>
      <c r="H115" s="17"/>
      <c r="I115" s="17"/>
    </row>
    <row r="116" spans="3:9" ht="9.75">
      <c r="C116" s="17"/>
      <c r="D116" s="17"/>
      <c r="E116" s="17"/>
      <c r="F116" s="17"/>
      <c r="G116" s="17"/>
      <c r="H116" s="17"/>
      <c r="I116" s="17"/>
    </row>
    <row r="117" spans="3:9" ht="9.75">
      <c r="C117" s="17"/>
      <c r="D117" s="17"/>
      <c r="E117" s="17"/>
      <c r="F117" s="17"/>
      <c r="G117" s="17"/>
      <c r="H117" s="17"/>
      <c r="I117" s="17"/>
    </row>
    <row r="118" spans="3:9" ht="9.75">
      <c r="C118" s="17"/>
      <c r="D118" s="17"/>
      <c r="E118" s="17"/>
      <c r="F118" s="17"/>
      <c r="G118" s="17"/>
      <c r="H118" s="17"/>
      <c r="I118" s="17"/>
    </row>
    <row r="119" spans="3:9" ht="9.75">
      <c r="C119" s="17"/>
      <c r="D119" s="17"/>
      <c r="E119" s="17"/>
      <c r="F119" s="17"/>
      <c r="G119" s="17"/>
      <c r="H119" s="17"/>
      <c r="I119" s="17"/>
    </row>
    <row r="120" spans="3:9" ht="9.75">
      <c r="C120" s="17"/>
      <c r="D120" s="17"/>
      <c r="E120" s="17"/>
      <c r="F120" s="17"/>
      <c r="G120" s="17"/>
      <c r="H120" s="17"/>
      <c r="I120" s="17"/>
    </row>
    <row r="121" spans="3:9" ht="9.75">
      <c r="C121" s="17"/>
      <c r="D121" s="17"/>
      <c r="E121" s="17"/>
      <c r="F121" s="17"/>
      <c r="G121" s="17"/>
      <c r="H121" s="17"/>
      <c r="I121" s="17"/>
    </row>
    <row r="122" spans="3:9" ht="9.75">
      <c r="C122" s="17"/>
      <c r="D122" s="17"/>
      <c r="E122" s="17"/>
      <c r="F122" s="17"/>
      <c r="G122" s="17"/>
      <c r="H122" s="17"/>
      <c r="I122" s="17"/>
    </row>
    <row r="123" spans="3:9" ht="9.75">
      <c r="C123" s="17"/>
      <c r="D123" s="17"/>
      <c r="E123" s="17"/>
      <c r="F123" s="17"/>
      <c r="G123" s="17"/>
      <c r="H123" s="17"/>
      <c r="I123" s="17"/>
    </row>
    <row r="124" spans="3:9" ht="9.75">
      <c r="C124" s="17"/>
      <c r="D124" s="17"/>
      <c r="E124" s="17"/>
      <c r="F124" s="17"/>
      <c r="G124" s="17"/>
      <c r="H124" s="17"/>
      <c r="I124" s="17"/>
    </row>
    <row r="125" spans="3:9" ht="9.75">
      <c r="C125" s="17"/>
      <c r="D125" s="17"/>
      <c r="E125" s="17"/>
      <c r="F125" s="17"/>
      <c r="G125" s="17"/>
      <c r="H125" s="17"/>
      <c r="I125" s="17"/>
    </row>
    <row r="126" spans="3:9" ht="9.75">
      <c r="C126" s="17"/>
      <c r="D126" s="17"/>
      <c r="E126" s="17"/>
      <c r="F126" s="17"/>
      <c r="G126" s="17"/>
      <c r="H126" s="17"/>
      <c r="I126" s="17"/>
    </row>
    <row r="127" spans="3:9" ht="9.75">
      <c r="C127" s="17"/>
      <c r="D127" s="17"/>
      <c r="E127" s="17"/>
      <c r="F127" s="17"/>
      <c r="G127" s="17"/>
      <c r="H127" s="17"/>
      <c r="I127" s="17"/>
    </row>
    <row r="128" spans="3:9" ht="9.75">
      <c r="C128" s="17"/>
      <c r="D128" s="17"/>
      <c r="E128" s="17"/>
      <c r="F128" s="17"/>
      <c r="G128" s="17"/>
      <c r="H128" s="17"/>
      <c r="I128" s="17"/>
    </row>
    <row r="129" spans="3:9" ht="9.75">
      <c r="C129" s="17"/>
      <c r="D129" s="17"/>
      <c r="E129" s="17"/>
      <c r="F129" s="17"/>
      <c r="G129" s="17"/>
      <c r="H129" s="17"/>
      <c r="I129" s="17"/>
    </row>
    <row r="130" spans="3:9" ht="9.75">
      <c r="C130" s="17"/>
      <c r="D130" s="17"/>
      <c r="E130" s="17"/>
      <c r="F130" s="17"/>
      <c r="G130" s="17"/>
      <c r="H130" s="17"/>
      <c r="I130" s="17"/>
    </row>
    <row r="131" spans="3:9" ht="9.75">
      <c r="C131" s="17"/>
      <c r="D131" s="17"/>
      <c r="E131" s="17"/>
      <c r="F131" s="17"/>
      <c r="G131" s="17"/>
      <c r="H131" s="17"/>
      <c r="I131" s="17"/>
    </row>
    <row r="132" spans="3:9" ht="9.75">
      <c r="C132" s="17"/>
      <c r="D132" s="17"/>
      <c r="E132" s="17"/>
      <c r="F132" s="17"/>
      <c r="G132" s="17"/>
      <c r="H132" s="17"/>
      <c r="I132" s="17"/>
    </row>
    <row r="133" spans="3:9" ht="9.75">
      <c r="C133" s="17"/>
      <c r="D133" s="17"/>
      <c r="E133" s="17"/>
      <c r="F133" s="17"/>
      <c r="G133" s="17"/>
      <c r="H133" s="17"/>
      <c r="I133" s="17"/>
    </row>
    <row r="134" spans="3:9" ht="9.75">
      <c r="C134" s="17"/>
      <c r="D134" s="17"/>
      <c r="E134" s="17"/>
      <c r="F134" s="17"/>
      <c r="G134" s="17"/>
      <c r="H134" s="17"/>
      <c r="I134" s="17"/>
    </row>
    <row r="135" spans="3:9" ht="9.75">
      <c r="C135" s="17"/>
      <c r="D135" s="17"/>
      <c r="E135" s="17"/>
      <c r="F135" s="17"/>
      <c r="G135" s="17"/>
      <c r="H135" s="17"/>
      <c r="I135" s="17"/>
    </row>
    <row r="136" spans="3:9" ht="9.75">
      <c r="C136" s="17"/>
      <c r="D136" s="17"/>
      <c r="E136" s="17"/>
      <c r="F136" s="17"/>
      <c r="G136" s="17"/>
      <c r="H136" s="17"/>
      <c r="I136" s="17"/>
    </row>
    <row r="137" spans="3:9" ht="9.75">
      <c r="C137" s="17"/>
      <c r="D137" s="17"/>
      <c r="E137" s="17"/>
      <c r="F137" s="17"/>
      <c r="G137" s="17"/>
      <c r="H137" s="17"/>
      <c r="I137" s="17"/>
    </row>
    <row r="138" spans="3:9" ht="9.75">
      <c r="C138" s="17"/>
      <c r="D138" s="17"/>
      <c r="E138" s="17"/>
      <c r="F138" s="17"/>
      <c r="G138" s="17"/>
      <c r="H138" s="17"/>
      <c r="I138" s="17"/>
    </row>
    <row r="139" spans="3:9" ht="9.75">
      <c r="C139" s="17"/>
      <c r="D139" s="17"/>
      <c r="E139" s="17"/>
      <c r="F139" s="17"/>
      <c r="G139" s="17"/>
      <c r="H139" s="17"/>
      <c r="I139" s="17"/>
    </row>
    <row r="140" spans="3:9" ht="9.75">
      <c r="C140" s="17"/>
      <c r="D140" s="17"/>
      <c r="E140" s="17"/>
      <c r="F140" s="17"/>
      <c r="G140" s="17"/>
      <c r="H140" s="17"/>
      <c r="I140" s="17"/>
    </row>
    <row r="141" spans="3:9" ht="9.75">
      <c r="C141" s="17"/>
      <c r="D141" s="17"/>
      <c r="E141" s="17"/>
      <c r="F141" s="17"/>
      <c r="G141" s="17"/>
      <c r="H141" s="17"/>
      <c r="I141" s="17"/>
    </row>
    <row r="142" spans="3:9" ht="9.75">
      <c r="C142" s="17"/>
      <c r="D142" s="17"/>
      <c r="E142" s="17"/>
      <c r="F142" s="17"/>
      <c r="G142" s="17"/>
      <c r="H142" s="17"/>
      <c r="I142" s="17"/>
    </row>
    <row r="143" spans="3:9" ht="9.75">
      <c r="C143" s="17"/>
      <c r="D143" s="17"/>
      <c r="E143" s="17"/>
      <c r="F143" s="17"/>
      <c r="G143" s="17"/>
      <c r="H143" s="17"/>
      <c r="I143" s="17"/>
    </row>
    <row r="144" spans="3:9" ht="9.75">
      <c r="C144" s="17"/>
      <c r="D144" s="17"/>
      <c r="E144" s="17"/>
      <c r="F144" s="17"/>
      <c r="G144" s="17"/>
      <c r="H144" s="17"/>
      <c r="I144" s="17"/>
    </row>
    <row r="145" spans="3:9" ht="9.75">
      <c r="C145" s="17"/>
      <c r="D145" s="17"/>
      <c r="E145" s="17"/>
      <c r="F145" s="17"/>
      <c r="G145" s="17"/>
      <c r="H145" s="17"/>
      <c r="I145" s="17"/>
    </row>
    <row r="146" spans="3:9" ht="9.75">
      <c r="C146" s="17"/>
      <c r="D146" s="17"/>
      <c r="E146" s="17"/>
      <c r="F146" s="17"/>
      <c r="G146" s="17"/>
      <c r="H146" s="17"/>
      <c r="I146" s="17"/>
    </row>
    <row r="147" spans="3:9" ht="9.75">
      <c r="C147" s="17"/>
      <c r="D147" s="17"/>
      <c r="E147" s="17"/>
      <c r="F147" s="17"/>
      <c r="G147" s="17"/>
      <c r="H147" s="17"/>
      <c r="I147" s="17"/>
    </row>
    <row r="148" spans="3:9" ht="9.75">
      <c r="C148" s="17"/>
      <c r="D148" s="17"/>
      <c r="E148" s="17"/>
      <c r="F148" s="17"/>
      <c r="G148" s="17"/>
      <c r="H148" s="17"/>
      <c r="I148" s="17"/>
    </row>
    <row r="149" spans="3:9" ht="9.75">
      <c r="C149" s="17"/>
      <c r="D149" s="17"/>
      <c r="E149" s="17"/>
      <c r="F149" s="17"/>
      <c r="G149" s="17"/>
      <c r="H149" s="17"/>
      <c r="I149" s="17"/>
    </row>
    <row r="150" spans="3:9" ht="9.75">
      <c r="C150" s="17"/>
      <c r="D150" s="17"/>
      <c r="E150" s="17"/>
      <c r="F150" s="17"/>
      <c r="G150" s="17"/>
      <c r="H150" s="17"/>
      <c r="I150" s="17"/>
    </row>
    <row r="151" spans="3:9" ht="9.75">
      <c r="C151" s="17"/>
      <c r="D151" s="17"/>
      <c r="E151" s="17"/>
      <c r="F151" s="17"/>
      <c r="G151" s="17"/>
      <c r="H151" s="17"/>
      <c r="I151" s="17"/>
    </row>
    <row r="152" spans="3:9" ht="9.75">
      <c r="C152" s="17"/>
      <c r="D152" s="17"/>
      <c r="E152" s="17"/>
      <c r="F152" s="17"/>
      <c r="G152" s="17"/>
      <c r="H152" s="17"/>
      <c r="I152" s="17"/>
    </row>
    <row r="153" spans="3:9" ht="9.75">
      <c r="C153" s="17"/>
      <c r="D153" s="17"/>
      <c r="E153" s="17"/>
      <c r="F153" s="17"/>
      <c r="G153" s="17"/>
      <c r="H153" s="17"/>
      <c r="I153" s="17"/>
    </row>
    <row r="154" spans="3:9" ht="9.75">
      <c r="C154" s="17"/>
      <c r="D154" s="17"/>
      <c r="E154" s="17"/>
      <c r="F154" s="17"/>
      <c r="G154" s="17"/>
      <c r="H154" s="17"/>
      <c r="I154" s="17"/>
    </row>
    <row r="155" spans="3:9" ht="9.75">
      <c r="C155" s="17"/>
      <c r="D155" s="17"/>
      <c r="E155" s="17"/>
      <c r="F155" s="17"/>
      <c r="G155" s="17"/>
      <c r="H155" s="17"/>
      <c r="I155" s="17"/>
    </row>
    <row r="156" spans="3:9" ht="9.75">
      <c r="C156" s="17"/>
      <c r="D156" s="17"/>
      <c r="E156" s="17"/>
      <c r="F156" s="17"/>
      <c r="G156" s="17"/>
      <c r="H156" s="17"/>
      <c r="I156" s="17"/>
    </row>
    <row r="157" spans="3:9" ht="9.75">
      <c r="C157" s="17"/>
      <c r="D157" s="17"/>
      <c r="E157" s="17"/>
      <c r="F157" s="17"/>
      <c r="G157" s="17"/>
      <c r="H157" s="17"/>
      <c r="I157" s="17"/>
    </row>
    <row r="158" spans="3:9" ht="9.75">
      <c r="C158" s="17"/>
      <c r="D158" s="17"/>
      <c r="E158" s="17"/>
      <c r="F158" s="17"/>
      <c r="G158" s="17"/>
      <c r="H158" s="17"/>
      <c r="I158" s="17"/>
    </row>
    <row r="159" spans="3:9" ht="9.75">
      <c r="C159" s="17"/>
      <c r="D159" s="17"/>
      <c r="E159" s="17"/>
      <c r="F159" s="17"/>
      <c r="G159" s="17"/>
      <c r="H159" s="17"/>
      <c r="I159" s="17"/>
    </row>
    <row r="160" spans="3:9" ht="9.75">
      <c r="C160" s="17"/>
      <c r="D160" s="17"/>
      <c r="E160" s="17"/>
      <c r="F160" s="17"/>
      <c r="G160" s="17"/>
      <c r="H160" s="17"/>
      <c r="I160" s="17"/>
    </row>
    <row r="161" spans="3:9" ht="9.75">
      <c r="C161" s="17"/>
      <c r="D161" s="17"/>
      <c r="E161" s="17"/>
      <c r="F161" s="17"/>
      <c r="G161" s="17"/>
      <c r="H161" s="17"/>
      <c r="I161" s="17"/>
    </row>
    <row r="162" spans="3:9" ht="9.75">
      <c r="C162" s="17"/>
      <c r="D162" s="17"/>
      <c r="E162" s="17"/>
      <c r="F162" s="17"/>
      <c r="G162" s="17"/>
      <c r="H162" s="17"/>
      <c r="I162" s="17"/>
    </row>
    <row r="163" spans="3:9" ht="9.75">
      <c r="C163" s="17"/>
      <c r="D163" s="17"/>
      <c r="E163" s="17"/>
      <c r="F163" s="17"/>
      <c r="G163" s="17"/>
      <c r="H163" s="17"/>
      <c r="I163" s="17"/>
    </row>
    <row r="164" spans="3:9" ht="9.75">
      <c r="C164" s="17"/>
      <c r="D164" s="17"/>
      <c r="E164" s="17"/>
      <c r="F164" s="17"/>
      <c r="G164" s="17"/>
      <c r="H164" s="17"/>
      <c r="I164" s="17"/>
    </row>
    <row r="165" spans="3:9" ht="9.75">
      <c r="C165" s="17"/>
      <c r="D165" s="17"/>
      <c r="E165" s="17"/>
      <c r="F165" s="17"/>
      <c r="G165" s="17"/>
      <c r="H165" s="17"/>
      <c r="I165" s="17"/>
    </row>
    <row r="166" spans="3:9" ht="9.75">
      <c r="C166" s="17"/>
      <c r="D166" s="17"/>
      <c r="E166" s="17"/>
      <c r="F166" s="17"/>
      <c r="G166" s="17"/>
      <c r="H166" s="17"/>
      <c r="I166" s="17"/>
    </row>
    <row r="167" spans="3:9" ht="9.75">
      <c r="C167" s="17"/>
      <c r="D167" s="17"/>
      <c r="E167" s="17"/>
      <c r="F167" s="17"/>
      <c r="G167" s="17"/>
      <c r="H167" s="17"/>
      <c r="I167" s="17"/>
    </row>
    <row r="168" spans="3:9" ht="9.75">
      <c r="C168" s="17"/>
      <c r="D168" s="17"/>
      <c r="E168" s="17"/>
      <c r="F168" s="17"/>
      <c r="G168" s="17"/>
      <c r="H168" s="17"/>
      <c r="I168" s="17"/>
    </row>
    <row r="169" spans="3:9" ht="9.75">
      <c r="C169" s="17"/>
      <c r="D169" s="17"/>
      <c r="E169" s="17"/>
      <c r="F169" s="17"/>
      <c r="G169" s="17"/>
      <c r="H169" s="17"/>
      <c r="I169" s="17"/>
    </row>
    <row r="170" spans="3:9" ht="9.75">
      <c r="C170" s="17"/>
      <c r="D170" s="17"/>
      <c r="E170" s="17"/>
      <c r="F170" s="17"/>
      <c r="G170" s="17"/>
      <c r="H170" s="17"/>
      <c r="I170" s="17"/>
    </row>
    <row r="171" spans="3:9" ht="9.75">
      <c r="C171" s="17"/>
      <c r="D171" s="17"/>
      <c r="E171" s="17"/>
      <c r="F171" s="17"/>
      <c r="G171" s="17"/>
      <c r="H171" s="17"/>
      <c r="I171" s="17"/>
    </row>
    <row r="172" spans="3:9" ht="9.75">
      <c r="C172" s="17"/>
      <c r="D172" s="17"/>
      <c r="E172" s="17"/>
      <c r="F172" s="17"/>
      <c r="G172" s="17"/>
      <c r="H172" s="17"/>
      <c r="I172" s="17"/>
    </row>
    <row r="173" spans="3:9" ht="9.75">
      <c r="C173" s="17"/>
      <c r="D173" s="17"/>
      <c r="E173" s="17"/>
      <c r="F173" s="17"/>
      <c r="G173" s="17"/>
      <c r="H173" s="17"/>
      <c r="I173" s="17"/>
    </row>
    <row r="174" spans="3:9" ht="9.75">
      <c r="C174" s="17"/>
      <c r="D174" s="17"/>
      <c r="E174" s="17"/>
      <c r="F174" s="17"/>
      <c r="G174" s="17"/>
      <c r="H174" s="17"/>
      <c r="I174" s="17"/>
    </row>
    <row r="175" spans="3:9" ht="9.75">
      <c r="C175" s="17"/>
      <c r="D175" s="17"/>
      <c r="E175" s="17"/>
      <c r="F175" s="17"/>
      <c r="G175" s="17"/>
      <c r="H175" s="17"/>
      <c r="I175" s="17"/>
    </row>
    <row r="176" spans="3:9" ht="9.75">
      <c r="C176" s="17"/>
      <c r="D176" s="17"/>
      <c r="E176" s="17"/>
      <c r="F176" s="17"/>
      <c r="G176" s="17"/>
      <c r="H176" s="17"/>
      <c r="I176" s="17"/>
    </row>
    <row r="177" spans="3:9" ht="9.75">
      <c r="C177" s="17"/>
      <c r="D177" s="17"/>
      <c r="E177" s="17"/>
      <c r="F177" s="17"/>
      <c r="G177" s="17"/>
      <c r="H177" s="17"/>
      <c r="I177" s="17"/>
    </row>
    <row r="178" spans="3:9" ht="9.75">
      <c r="C178" s="17"/>
      <c r="D178" s="17"/>
      <c r="E178" s="17"/>
      <c r="F178" s="17"/>
      <c r="G178" s="17"/>
      <c r="H178" s="17"/>
      <c r="I178" s="17"/>
    </row>
    <row r="179" spans="3:9" ht="9.75">
      <c r="C179" s="17"/>
      <c r="D179" s="17"/>
      <c r="E179" s="17"/>
      <c r="F179" s="17"/>
      <c r="G179" s="17"/>
      <c r="H179" s="17"/>
      <c r="I179" s="17"/>
    </row>
    <row r="180" spans="3:9" ht="9.75">
      <c r="C180" s="17"/>
      <c r="D180" s="17"/>
      <c r="E180" s="17"/>
      <c r="F180" s="17"/>
      <c r="G180" s="17"/>
      <c r="H180" s="17"/>
      <c r="I180" s="17"/>
    </row>
    <row r="181" spans="3:9" ht="9.75">
      <c r="C181" s="17"/>
      <c r="D181" s="17"/>
      <c r="E181" s="17"/>
      <c r="F181" s="17"/>
      <c r="G181" s="17"/>
      <c r="H181" s="17"/>
      <c r="I181" s="17"/>
    </row>
    <row r="182" spans="3:9" ht="9.75">
      <c r="C182" s="17"/>
      <c r="D182" s="17"/>
      <c r="E182" s="17"/>
      <c r="F182" s="17"/>
      <c r="G182" s="17"/>
      <c r="H182" s="17"/>
      <c r="I182" s="17"/>
    </row>
    <row r="183" spans="3:9" ht="9.75">
      <c r="C183" s="17"/>
      <c r="D183" s="17"/>
      <c r="E183" s="17"/>
      <c r="F183" s="17"/>
      <c r="G183" s="17"/>
      <c r="H183" s="17"/>
      <c r="I183" s="17"/>
    </row>
    <row r="184" spans="3:9" ht="9.75">
      <c r="C184" s="17"/>
      <c r="D184" s="17"/>
      <c r="E184" s="17"/>
      <c r="F184" s="17"/>
      <c r="G184" s="17"/>
      <c r="H184" s="17"/>
      <c r="I184" s="17"/>
    </row>
    <row r="185" spans="3:9" ht="9.75">
      <c r="C185" s="17"/>
      <c r="D185" s="17"/>
      <c r="E185" s="17"/>
      <c r="F185" s="17"/>
      <c r="G185" s="17"/>
      <c r="H185" s="17"/>
      <c r="I185" s="17"/>
    </row>
    <row r="186" spans="3:9" ht="9.75">
      <c r="C186" s="17"/>
      <c r="D186" s="17"/>
      <c r="E186" s="17"/>
      <c r="F186" s="17"/>
      <c r="G186" s="17"/>
      <c r="H186" s="17"/>
      <c r="I186" s="17"/>
    </row>
    <row r="187" spans="3:9" ht="9.75">
      <c r="C187" s="17"/>
      <c r="D187" s="17"/>
      <c r="E187" s="17"/>
      <c r="F187" s="17"/>
      <c r="G187" s="17"/>
      <c r="H187" s="17"/>
      <c r="I187" s="17"/>
    </row>
    <row r="188" spans="3:9" ht="9.75">
      <c r="C188" s="17"/>
      <c r="D188" s="17"/>
      <c r="E188" s="17"/>
      <c r="F188" s="17"/>
      <c r="G188" s="17"/>
      <c r="H188" s="17"/>
      <c r="I188" s="17"/>
    </row>
    <row r="189" spans="3:9" ht="9.75">
      <c r="C189" s="17"/>
      <c r="D189" s="17"/>
      <c r="E189" s="17"/>
      <c r="F189" s="17"/>
      <c r="G189" s="17"/>
      <c r="H189" s="17"/>
      <c r="I189" s="17"/>
    </row>
    <row r="190" spans="3:9" ht="9.75">
      <c r="C190" s="17"/>
      <c r="D190" s="17"/>
      <c r="E190" s="17"/>
      <c r="F190" s="17"/>
      <c r="G190" s="17"/>
      <c r="H190" s="17"/>
      <c r="I190" s="17"/>
    </row>
    <row r="191" spans="3:9" ht="9.75">
      <c r="C191" s="17"/>
      <c r="D191" s="17"/>
      <c r="E191" s="17"/>
      <c r="F191" s="17"/>
      <c r="G191" s="17"/>
      <c r="H191" s="17"/>
      <c r="I191" s="17"/>
    </row>
    <row r="192" spans="3:9" ht="9.75">
      <c r="C192" s="17"/>
      <c r="D192" s="17"/>
      <c r="E192" s="17"/>
      <c r="F192" s="17"/>
      <c r="G192" s="17"/>
      <c r="H192" s="17"/>
      <c r="I192" s="17"/>
    </row>
    <row r="193" spans="3:9" ht="9.75">
      <c r="C193" s="17"/>
      <c r="D193" s="17"/>
      <c r="E193" s="17"/>
      <c r="F193" s="17"/>
      <c r="G193" s="17"/>
      <c r="H193" s="17"/>
      <c r="I193" s="17"/>
    </row>
    <row r="194" spans="3:9" ht="9.75">
      <c r="C194" s="17"/>
      <c r="D194" s="17"/>
      <c r="E194" s="17"/>
      <c r="F194" s="17"/>
      <c r="G194" s="17"/>
      <c r="H194" s="17"/>
      <c r="I194" s="17"/>
    </row>
    <row r="195" spans="3:9" ht="9.75">
      <c r="C195" s="17"/>
      <c r="D195" s="17"/>
      <c r="E195" s="17"/>
      <c r="F195" s="17"/>
      <c r="G195" s="17"/>
      <c r="H195" s="17"/>
      <c r="I195" s="17"/>
    </row>
    <row r="196" spans="3:9" ht="9.75">
      <c r="C196" s="17"/>
      <c r="D196" s="17"/>
      <c r="E196" s="17"/>
      <c r="F196" s="17"/>
      <c r="G196" s="17"/>
      <c r="H196" s="17"/>
      <c r="I196" s="17"/>
    </row>
    <row r="197" spans="3:9" ht="9.75">
      <c r="C197" s="17"/>
      <c r="D197" s="17"/>
      <c r="E197" s="17"/>
      <c r="F197" s="17"/>
      <c r="G197" s="17"/>
      <c r="H197" s="17"/>
      <c r="I197" s="17"/>
    </row>
    <row r="198" spans="3:9" ht="9.75">
      <c r="C198" s="17"/>
      <c r="D198" s="17"/>
      <c r="E198" s="17"/>
      <c r="F198" s="17"/>
      <c r="G198" s="17"/>
      <c r="H198" s="17"/>
      <c r="I198" s="17"/>
    </row>
    <row r="199" spans="3:9" ht="9.75">
      <c r="C199" s="17"/>
      <c r="D199" s="17"/>
      <c r="E199" s="17"/>
      <c r="F199" s="17"/>
      <c r="G199" s="17"/>
      <c r="H199" s="17"/>
      <c r="I199" s="17"/>
    </row>
    <row r="200" spans="3:9" ht="9.75">
      <c r="C200" s="17"/>
      <c r="D200" s="17"/>
      <c r="E200" s="17"/>
      <c r="F200" s="17"/>
      <c r="G200" s="17"/>
      <c r="H200" s="17"/>
      <c r="I200" s="17"/>
    </row>
    <row r="201" spans="3:9" ht="9.75">
      <c r="C201" s="17"/>
      <c r="D201" s="17"/>
      <c r="E201" s="17"/>
      <c r="F201" s="17"/>
      <c r="G201" s="17"/>
      <c r="H201" s="17"/>
      <c r="I201" s="17"/>
    </row>
    <row r="202" spans="3:9" ht="9.75">
      <c r="C202" s="17"/>
      <c r="D202" s="17"/>
      <c r="E202" s="17"/>
      <c r="F202" s="17"/>
      <c r="G202" s="17"/>
      <c r="H202" s="17"/>
      <c r="I202" s="17"/>
    </row>
    <row r="203" spans="3:9" ht="9.75">
      <c r="C203" s="17"/>
      <c r="D203" s="17"/>
      <c r="E203" s="17"/>
      <c r="F203" s="17"/>
      <c r="G203" s="17"/>
      <c r="H203" s="17"/>
      <c r="I203" s="17"/>
    </row>
    <row r="204" spans="3:9" ht="9.75">
      <c r="C204" s="17"/>
      <c r="D204" s="17"/>
      <c r="E204" s="17"/>
      <c r="F204" s="17"/>
      <c r="G204" s="17"/>
      <c r="H204" s="17"/>
      <c r="I204" s="17"/>
    </row>
    <row r="205" spans="3:9" ht="9.75">
      <c r="C205" s="17"/>
      <c r="D205" s="17"/>
      <c r="E205" s="17"/>
      <c r="F205" s="17"/>
      <c r="G205" s="17"/>
      <c r="H205" s="17"/>
      <c r="I205" s="17"/>
    </row>
    <row r="206" spans="3:9" ht="9.75">
      <c r="C206" s="17"/>
      <c r="D206" s="17"/>
      <c r="E206" s="17"/>
      <c r="F206" s="17"/>
      <c r="G206" s="17"/>
      <c r="H206" s="17"/>
      <c r="I206" s="17"/>
    </row>
    <row r="207" spans="3:9" ht="9.75">
      <c r="C207" s="17"/>
      <c r="D207" s="17"/>
      <c r="E207" s="17"/>
      <c r="F207" s="17"/>
      <c r="G207" s="17"/>
      <c r="H207" s="17"/>
      <c r="I207" s="17"/>
    </row>
    <row r="208" spans="3:9" ht="9.75">
      <c r="C208" s="17"/>
      <c r="D208" s="17"/>
      <c r="E208" s="17"/>
      <c r="F208" s="17"/>
      <c r="G208" s="17"/>
      <c r="H208" s="17"/>
      <c r="I208" s="17"/>
    </row>
    <row r="209" spans="3:9" ht="9.75">
      <c r="C209" s="17"/>
      <c r="D209" s="17"/>
      <c r="E209" s="17"/>
      <c r="F209" s="17"/>
      <c r="G209" s="17"/>
      <c r="H209" s="17"/>
      <c r="I209" s="17"/>
    </row>
    <row r="210" spans="3:9" ht="9.75">
      <c r="C210" s="17"/>
      <c r="D210" s="17"/>
      <c r="E210" s="17"/>
      <c r="F210" s="17"/>
      <c r="G210" s="17"/>
      <c r="H210" s="17"/>
      <c r="I210" s="17"/>
    </row>
    <row r="211" spans="3:9" ht="9.75">
      <c r="C211" s="17"/>
      <c r="D211" s="17"/>
      <c r="E211" s="17"/>
      <c r="F211" s="17"/>
      <c r="G211" s="17"/>
      <c r="H211" s="17"/>
      <c r="I211" s="17"/>
    </row>
    <row r="212" spans="3:9" ht="9.75">
      <c r="C212" s="17"/>
      <c r="D212" s="17"/>
      <c r="E212" s="17"/>
      <c r="F212" s="17"/>
      <c r="G212" s="17"/>
      <c r="H212" s="17"/>
      <c r="I212" s="17"/>
    </row>
    <row r="213" spans="3:9" ht="9.75">
      <c r="C213" s="17"/>
      <c r="D213" s="17"/>
      <c r="E213" s="17"/>
      <c r="F213" s="17"/>
      <c r="G213" s="17"/>
      <c r="H213" s="17"/>
      <c r="I213" s="17"/>
    </row>
    <row r="214" spans="3:9" ht="9.75">
      <c r="C214" s="17"/>
      <c r="D214" s="17"/>
      <c r="E214" s="17"/>
      <c r="F214" s="17"/>
      <c r="G214" s="17"/>
      <c r="H214" s="17"/>
      <c r="I214" s="17"/>
    </row>
    <row r="215" spans="3:9" ht="9.75">
      <c r="C215" s="17"/>
      <c r="D215" s="17"/>
      <c r="E215" s="17"/>
      <c r="F215" s="17"/>
      <c r="G215" s="17"/>
      <c r="H215" s="17"/>
      <c r="I215" s="17"/>
    </row>
    <row r="216" spans="3:9" ht="9.75">
      <c r="C216" s="17"/>
      <c r="D216" s="17"/>
      <c r="E216" s="17"/>
      <c r="F216" s="17"/>
      <c r="G216" s="17"/>
      <c r="H216" s="17"/>
      <c r="I216" s="17"/>
    </row>
    <row r="217" spans="3:9" ht="9.75">
      <c r="C217" s="17"/>
      <c r="D217" s="17"/>
      <c r="E217" s="17"/>
      <c r="F217" s="17"/>
      <c r="G217" s="17"/>
      <c r="H217" s="17"/>
      <c r="I217" s="17"/>
    </row>
    <row r="218" spans="3:9" ht="9.75">
      <c r="C218" s="17"/>
      <c r="D218" s="17"/>
      <c r="E218" s="17"/>
      <c r="F218" s="17"/>
      <c r="G218" s="17"/>
      <c r="H218" s="17"/>
      <c r="I218" s="17"/>
    </row>
    <row r="219" spans="3:9" ht="9.75">
      <c r="C219" s="17"/>
      <c r="D219" s="17"/>
      <c r="E219" s="17"/>
      <c r="F219" s="17"/>
      <c r="G219" s="17"/>
      <c r="H219" s="17"/>
      <c r="I219" s="17"/>
    </row>
    <row r="220" spans="3:9" ht="9.75">
      <c r="C220" s="17"/>
      <c r="D220" s="17"/>
      <c r="E220" s="17"/>
      <c r="F220" s="17"/>
      <c r="G220" s="17"/>
      <c r="H220" s="17"/>
      <c r="I220" s="17"/>
    </row>
    <row r="221" spans="3:9" ht="9.75">
      <c r="C221" s="17"/>
      <c r="D221" s="17"/>
      <c r="E221" s="17"/>
      <c r="F221" s="17"/>
      <c r="G221" s="17"/>
      <c r="H221" s="17"/>
      <c r="I221" s="17"/>
    </row>
    <row r="222" spans="3:9" ht="9.75">
      <c r="C222" s="17"/>
      <c r="D222" s="17"/>
      <c r="E222" s="17"/>
      <c r="F222" s="17"/>
      <c r="G222" s="17"/>
      <c r="H222" s="17"/>
      <c r="I222" s="17"/>
    </row>
    <row r="223" spans="3:9" ht="9.75">
      <c r="C223" s="17"/>
      <c r="D223" s="17"/>
      <c r="E223" s="17"/>
      <c r="F223" s="17"/>
      <c r="G223" s="17"/>
      <c r="H223" s="17"/>
      <c r="I223" s="17"/>
    </row>
    <row r="224" spans="3:9" ht="9.75">
      <c r="C224" s="17"/>
      <c r="D224" s="17"/>
      <c r="E224" s="17"/>
      <c r="F224" s="17"/>
      <c r="G224" s="17"/>
      <c r="H224" s="17"/>
      <c r="I224" s="17"/>
    </row>
    <row r="225" spans="3:9" ht="9.75">
      <c r="C225" s="17"/>
      <c r="D225" s="17"/>
      <c r="E225" s="17"/>
      <c r="F225" s="17"/>
      <c r="G225" s="17"/>
      <c r="H225" s="17"/>
      <c r="I225" s="17"/>
    </row>
    <row r="226" spans="3:9" ht="9.75">
      <c r="C226" s="17"/>
      <c r="D226" s="17"/>
      <c r="E226" s="17"/>
      <c r="F226" s="17"/>
      <c r="G226" s="17"/>
      <c r="H226" s="17"/>
      <c r="I226" s="17"/>
    </row>
    <row r="227" spans="3:9" ht="9.75">
      <c r="C227" s="17"/>
      <c r="D227" s="17"/>
      <c r="E227" s="17"/>
      <c r="F227" s="17"/>
      <c r="G227" s="17"/>
      <c r="H227" s="17"/>
      <c r="I227" s="17"/>
    </row>
    <row r="228" spans="3:9" ht="9.75">
      <c r="C228" s="17"/>
      <c r="D228" s="17"/>
      <c r="E228" s="17"/>
      <c r="F228" s="17"/>
      <c r="G228" s="17"/>
      <c r="H228" s="17"/>
      <c r="I228" s="17"/>
    </row>
    <row r="229" spans="3:9" ht="9.75">
      <c r="C229" s="17"/>
      <c r="D229" s="17"/>
      <c r="E229" s="17"/>
      <c r="F229" s="17"/>
      <c r="G229" s="17"/>
      <c r="H229" s="17"/>
      <c r="I229" s="17"/>
    </row>
    <row r="230" spans="3:9" ht="9.75">
      <c r="C230" s="17"/>
      <c r="D230" s="17"/>
      <c r="E230" s="17"/>
      <c r="F230" s="17"/>
      <c r="G230" s="17"/>
      <c r="H230" s="17"/>
      <c r="I230" s="17"/>
    </row>
    <row r="231" spans="3:9" ht="9.75">
      <c r="C231" s="17"/>
      <c r="D231" s="17"/>
      <c r="E231" s="17"/>
      <c r="F231" s="17"/>
      <c r="G231" s="17"/>
      <c r="H231" s="17"/>
      <c r="I231" s="17"/>
    </row>
    <row r="232" spans="3:9" ht="9.75">
      <c r="C232" s="17"/>
      <c r="D232" s="17"/>
      <c r="E232" s="17"/>
      <c r="F232" s="17"/>
      <c r="G232" s="17"/>
      <c r="H232" s="17"/>
      <c r="I232" s="17"/>
    </row>
    <row r="233" spans="3:9" ht="9.75">
      <c r="C233" s="17"/>
      <c r="D233" s="17"/>
      <c r="E233" s="17"/>
      <c r="F233" s="17"/>
      <c r="G233" s="17"/>
      <c r="H233" s="17"/>
      <c r="I233" s="17"/>
    </row>
    <row r="234" spans="3:9" ht="9.75">
      <c r="C234" s="17"/>
      <c r="D234" s="17"/>
      <c r="E234" s="17"/>
      <c r="F234" s="17"/>
      <c r="G234" s="17"/>
      <c r="H234" s="17"/>
      <c r="I234" s="17"/>
    </row>
    <row r="235" spans="3:9" ht="9.75">
      <c r="C235" s="17"/>
      <c r="D235" s="17"/>
      <c r="E235" s="17"/>
      <c r="F235" s="17"/>
      <c r="G235" s="17"/>
      <c r="H235" s="17"/>
      <c r="I235" s="17"/>
    </row>
    <row r="236" spans="3:9" ht="9.75">
      <c r="C236" s="17"/>
      <c r="D236" s="17"/>
      <c r="E236" s="17"/>
      <c r="F236" s="17"/>
      <c r="G236" s="17"/>
      <c r="H236" s="17"/>
      <c r="I236" s="17"/>
    </row>
    <row r="237" spans="3:9" ht="9.75">
      <c r="C237" s="17"/>
      <c r="D237" s="17"/>
      <c r="E237" s="17"/>
      <c r="F237" s="17"/>
      <c r="G237" s="17"/>
      <c r="H237" s="17"/>
      <c r="I237" s="17"/>
    </row>
    <row r="238" spans="3:9" ht="9.75">
      <c r="C238" s="17"/>
      <c r="D238" s="17"/>
      <c r="E238" s="17"/>
      <c r="F238" s="17"/>
      <c r="G238" s="17"/>
      <c r="H238" s="17"/>
      <c r="I238" s="17"/>
    </row>
    <row r="239" spans="3:9" ht="9.75">
      <c r="C239" s="17"/>
      <c r="D239" s="17"/>
      <c r="E239" s="17"/>
      <c r="F239" s="17"/>
      <c r="G239" s="17"/>
      <c r="H239" s="17"/>
      <c r="I239" s="17"/>
    </row>
    <row r="240" spans="3:9" ht="9.75">
      <c r="C240" s="17"/>
      <c r="D240" s="17"/>
      <c r="E240" s="17"/>
      <c r="F240" s="17"/>
      <c r="G240" s="17"/>
      <c r="H240" s="17"/>
      <c r="I240" s="17"/>
    </row>
    <row r="241" spans="3:9" ht="9.75">
      <c r="C241" s="17"/>
      <c r="D241" s="17"/>
      <c r="E241" s="17"/>
      <c r="F241" s="17"/>
      <c r="G241" s="17"/>
      <c r="H241" s="17"/>
      <c r="I241" s="17"/>
    </row>
    <row r="242" spans="3:9" ht="9.75">
      <c r="C242" s="17"/>
      <c r="D242" s="17"/>
      <c r="E242" s="17"/>
      <c r="F242" s="17"/>
      <c r="G242" s="17"/>
      <c r="H242" s="17"/>
      <c r="I242" s="17"/>
    </row>
    <row r="243" spans="3:9" ht="9.75">
      <c r="C243" s="17"/>
      <c r="D243" s="17"/>
      <c r="E243" s="17"/>
      <c r="F243" s="17"/>
      <c r="G243" s="17"/>
      <c r="H243" s="17"/>
      <c r="I243" s="17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&amp; Efird,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tpainte</dc:creator>
  <cp:keywords/>
  <dc:description/>
  <cp:lastModifiedBy>AE User</cp:lastModifiedBy>
  <cp:lastPrinted>2008-06-24T15:42:10Z</cp:lastPrinted>
  <dcterms:created xsi:type="dcterms:W3CDTF">2004-01-05T15:22:54Z</dcterms:created>
  <dcterms:modified xsi:type="dcterms:W3CDTF">2010-01-31T22:32:15Z</dcterms:modified>
  <cp:category/>
  <cp:version/>
  <cp:contentType/>
  <cp:contentStatus/>
</cp:coreProperties>
</file>