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1880" windowHeight="6768" tabRatio="640" firstSheet="1" activeTab="1"/>
  </bookViews>
  <sheets>
    <sheet name="Instructions" sheetId="1" r:id="rId1"/>
    <sheet name="Tape Edge - 1 SKU" sheetId="2" r:id="rId2"/>
    <sheet name="Formulas H" sheetId="3" state="hidden" r:id="rId3"/>
  </sheets>
  <externalReferences>
    <externalReference r:id="rId6"/>
  </externalReferences>
  <definedNames>
    <definedName name="\0">#REF!</definedName>
    <definedName name="\C">#REF!</definedName>
    <definedName name="\H">#REF!</definedName>
    <definedName name="\U">#REF!</definedName>
    <definedName name="\W">#REF!</definedName>
    <definedName name="\X">#REF!</definedName>
    <definedName name="ANS">#REF!</definedName>
    <definedName name="EXIT">#REF!</definedName>
    <definedName name="INPUT">#REF!</definedName>
    <definedName name="Lst.select">'[1]Sheet4'!$B$2:$B$45</definedName>
    <definedName name="MENU">#REF!</definedName>
    <definedName name="MENU_1">#REF!</definedName>
    <definedName name="PRINT">#REF!</definedName>
    <definedName name="_xlnm.Print_Area" localSheetId="1">'Tape Edge - 1 SKU'!$A$2:$Q$45</definedName>
    <definedName name="_xlnm.Print_Titles" localSheetId="1">'Tape Edge - 1 SKU'!$15:$17</definedName>
    <definedName name="SAVE">#REF!</definedName>
    <definedName name="SCREEN">#REF!</definedName>
  </definedNames>
  <calcPr fullCalcOnLoad="1"/>
</workbook>
</file>

<file path=xl/sharedStrings.xml><?xml version="1.0" encoding="utf-8"?>
<sst xmlns="http://schemas.openxmlformats.org/spreadsheetml/2006/main" count="127" uniqueCount="107">
  <si>
    <t>Rows</t>
  </si>
  <si>
    <t xml:space="preserve">Seam </t>
  </si>
  <si>
    <t>Needle</t>
  </si>
  <si>
    <t>Looper</t>
  </si>
  <si>
    <t xml:space="preserve">Looper / Cover </t>
  </si>
  <si>
    <t>Total</t>
  </si>
  <si>
    <t>Oper</t>
  </si>
  <si>
    <t xml:space="preserve">ISO </t>
  </si>
  <si>
    <t>of</t>
  </si>
  <si>
    <t>Length</t>
  </si>
  <si>
    <t>Thread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</si>
  <si>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</si>
  <si>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</si>
  <si>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</si>
  <si>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</si>
  <si>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</si>
  <si>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</si>
  <si>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</si>
  <si>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</si>
  <si>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</si>
  <si>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</si>
  <si>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#</t>
  </si>
  <si>
    <t>Name of Operation</t>
  </si>
  <si>
    <t>Stitch</t>
  </si>
  <si>
    <t>SPI</t>
  </si>
  <si>
    <t>Tex / Type / Color</t>
  </si>
  <si>
    <t>Oper.</t>
  </si>
  <si>
    <t>ISO Stitch Type</t>
  </si>
  <si>
    <t>Stitch #?</t>
  </si>
  <si>
    <t>Totals</t>
  </si>
  <si>
    <t>Percent Waste</t>
  </si>
  <si>
    <t>Cost of</t>
  </si>
  <si>
    <t xml:space="preserve">Price / </t>
  </si>
  <si>
    <t>Consumed</t>
  </si>
  <si>
    <t>Cost</t>
  </si>
  <si>
    <t>THREAD TYPE &amp; TEX</t>
  </si>
  <si>
    <t>Cone</t>
  </si>
  <si>
    <t>Cones</t>
  </si>
  <si>
    <t>Required</t>
  </si>
  <si>
    <t>Fabric Weight</t>
  </si>
  <si>
    <t>Inch</t>
  </si>
  <si>
    <t>mm</t>
  </si>
  <si>
    <t>or</t>
  </si>
  <si>
    <t>Inches</t>
  </si>
  <si>
    <t>Yards</t>
  </si>
  <si>
    <t>Yards /</t>
  </si>
  <si>
    <t>(i.e.6000)</t>
  </si>
  <si>
    <t>/ Yard</t>
  </si>
  <si>
    <t>Avg. Seam Thickness</t>
  </si>
  <si>
    <t>Inch    or</t>
  </si>
  <si>
    <t>TAPE EDGE</t>
  </si>
  <si>
    <t>Twin</t>
  </si>
  <si>
    <t>1 seam</t>
  </si>
  <si>
    <t>2 seams</t>
  </si>
  <si>
    <t>Full</t>
  </si>
  <si>
    <t>Queen</t>
  </si>
  <si>
    <t>King</t>
  </si>
  <si>
    <t>Twin XL</t>
  </si>
  <si>
    <t>Full XL</t>
  </si>
  <si>
    <t>38" X 75"</t>
  </si>
  <si>
    <t>38" X 80"</t>
  </si>
  <si>
    <t>53" X 75"</t>
  </si>
  <si>
    <t>53" X 80"</t>
  </si>
  <si>
    <t>60" X 80"</t>
  </si>
  <si>
    <t>76" X 80"</t>
  </si>
  <si>
    <t>/Mattress</t>
  </si>
  <si>
    <t xml:space="preserve">  Total Yards/Mattress Consumed</t>
  </si>
  <si>
    <t xml:space="preserve">   Yards/Mattress -  Waste</t>
  </si>
  <si>
    <t>Mattresses</t>
  </si>
  <si>
    <t>CA King</t>
  </si>
  <si>
    <t>72" X 84"</t>
  </si>
  <si>
    <t>T-40 Flame-Out</t>
  </si>
  <si>
    <t>T-60</t>
  </si>
  <si>
    <t>AMERICAN &amp; EFIRD THREAD CONSUMPTION ESTIMATOR</t>
  </si>
  <si>
    <t>Example</t>
  </si>
  <si>
    <t>3.5 mm</t>
  </si>
  <si>
    <t>ABC Mfg. Co.</t>
  </si>
  <si>
    <t>3. Mattress Description</t>
  </si>
  <si>
    <t>2. Weight of Fabric</t>
  </si>
  <si>
    <t>1.  Company Name</t>
  </si>
  <si>
    <t>Information required:</t>
  </si>
  <si>
    <t xml:space="preserve">4. Stitches Per Inch (SPI) </t>
  </si>
  <si>
    <t>Mattress Details: (Change Details in Blue)</t>
  </si>
  <si>
    <t>5. Length of seam in inches (Select from Table or Input Info)</t>
  </si>
  <si>
    <t>6. Thread Size, Type</t>
  </si>
  <si>
    <t>Thread Price Calculations:</t>
  </si>
  <si>
    <t>1. Input the Put-up Size &amp; Price</t>
  </si>
  <si>
    <t>2. Input the Number of Mattress</t>
  </si>
  <si>
    <t>9800 Yds @ $52.75</t>
  </si>
  <si>
    <t>Using Two Different Threads (2 SKU) for the Needle &amp; Looper</t>
  </si>
  <si>
    <t>Use the 2 SKU Tab</t>
  </si>
  <si>
    <t>1. If you might use a smaller Looper thread to reduce the thread cost, go to the Tape Edge - 2 SKU Form</t>
  </si>
  <si>
    <t xml:space="preserve">2. Input Information listed above but Include a Different Looper Thread than Needle Thread </t>
  </si>
  <si>
    <t>3. Input the Put-up Size &amp; Price for Each Thread</t>
  </si>
  <si>
    <t>To Estimate the Thread Consumption Per Mattress, the resulting thread cost, and the number of Cones required.</t>
  </si>
  <si>
    <t>Put Up</t>
  </si>
  <si>
    <r>
      <t xml:space="preserve">American &amp; Efird Thread Consumption Calculator - </t>
    </r>
    <r>
      <rPr>
        <u val="single"/>
        <sz val="14"/>
        <color indexed="12"/>
        <rFont val="Impact"/>
        <family val="2"/>
      </rPr>
      <t>Tape Edge</t>
    </r>
  </si>
  <si>
    <r>
      <t>ANE</t>
    </r>
    <r>
      <rPr>
        <b/>
        <i/>
        <sz val="12"/>
        <color indexed="10"/>
        <rFont val="Arial"/>
        <family val="2"/>
      </rPr>
      <t>CALC</t>
    </r>
  </si>
  <si>
    <t>This is a tool to help you estimate the amount of thread needed for Tape Edging Mattresses.</t>
  </si>
  <si>
    <t>301 Lockstitch</t>
  </si>
  <si>
    <t>401 Chainstitch</t>
  </si>
  <si>
    <t>Fill in the information highlighted in 'yellow'</t>
  </si>
  <si>
    <t>Units to be Produced</t>
  </si>
  <si>
    <t>Cost Per Mattress</t>
  </si>
  <si>
    <t>T-45 Flame-Out STW</t>
  </si>
  <si>
    <t>Size</t>
  </si>
  <si>
    <t>Dimension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</si>
</sst>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General_)"/>
    <numFmt numFmtId="168" formatCode="mm/dd/yy_)"/>
    <numFmt numFmtId="169" formatCode="0.000000_)"/>
    <numFmt numFmtId="170" formatCode="0.0000_)"/>
    <numFmt numFmtId="171" formatCode="&quot;$&quot;#,##0.000_);\(&quot;$&quot;#,##0.000\)"/>
    <numFmt numFmtId="172" formatCode="&quot;$&quot;#,##0.0000_);\(&quot;$&quot;#,##0.0000\)"/>
    <numFmt numFmtId="173" formatCode="0.0%"/>
    <numFmt numFmtId="174" formatCode="&quot;$&quot;#,##0.00000_);\(&quot;$&quot;#,##0.00000\)"/>
    <numFmt numFmtId="175" formatCode="0.0"/>
    <numFmt numFmtId="176" formatCode="0.000"/>
    <numFmt numFmtId="177" formatCode="0.00000"/>
    <numFmt numFmtId="178" formatCode="0.000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0.000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&quot;$&quot;#,##0.000_);[Red]\(&quot;$&quot;#,##0.000\)"/>
    <numFmt numFmtId="189" formatCode="&quot;$&quot;#,##0.0000_);[Red]\(&quot;$&quot;#,##0.0000\)"/>
    <numFmt numFmtId="190" formatCode="&quot;$&quot;#,##0.00000_);[Red]\(&quot;$&quot;#,##0.00000\)"/>
    <numFmt numFmtId="191" formatCode="&quot;$&quot;#,##0.000000_);[Red]\(&quot;$&quot;#,##0.000000\)"/>
    <numFmt numFmtId="192" formatCode="_(&quot;$&quot;* #,##0.00000_);_(&quot;$&quot;* \(#,##0.00000\);_(&quot;$&quot;* &quot;-&quot;??_);_(@_)"/>
    <numFmt numFmtId="193" formatCode="_(&quot;$&quot;* #,##0.000000_);_(&quot;$&quot;* \(#,##0.000000\);_(&quot;$&quot;* &quot;-&quot;??_);_(@_)"/>
    <numFmt numFmtId="194" formatCode="&quot;$&quot;#,##0.0_);[Red]\(&quot;$&quot;#,##0.0\)"/>
    <numFmt numFmtId="195" formatCode="_(* #,##0.0000_);_(* \(#,##0.0000\);_(* &quot;-&quot;????_);_(@_)"/>
    <numFmt numFmtId="196" formatCode="0.0000000"/>
    <numFmt numFmtId="197" formatCode="0.00000000"/>
    <numFmt numFmtId="198" formatCode="#,##0.0_);\(#,##0.0\)"/>
    <numFmt numFmtId="199" formatCode="#\ ?/2"/>
    <numFmt numFmtId="200" formatCode="0.00000_)"/>
    <numFmt numFmtId="201" formatCode="0.000_)"/>
    <numFmt numFmtId="202" formatCode="mm/dd/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000000000"/>
    <numFmt numFmtId="207" formatCode="0.00000000000"/>
    <numFmt numFmtId="208" formatCode="0.0000000000"/>
    <numFmt numFmtId="209" formatCode="0.000000000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2"/>
      <name val="Arial Narrow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i/>
      <sz val="8"/>
      <name val="Arial Narrow"/>
      <family val="2"/>
    </font>
    <font>
      <b/>
      <u val="single"/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8"/>
      <color indexed="12"/>
      <name val="Arial Narrow"/>
      <family val="2"/>
    </font>
    <font>
      <u val="single"/>
      <sz val="14"/>
      <name val="Impact"/>
      <family val="2"/>
    </font>
    <font>
      <b/>
      <sz val="9"/>
      <name val="Arial Narrow"/>
      <family val="2"/>
    </font>
    <font>
      <u val="single"/>
      <sz val="14"/>
      <color indexed="12"/>
      <name val="Impact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b/>
      <sz val="9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3" fillId="0" borderId="1" xfId="23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76" fontId="11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64" fontId="18" fillId="0" borderId="0" xfId="21" applyFont="1" applyAlignment="1">
      <alignment horizontal="center"/>
      <protection/>
    </xf>
    <xf numFmtId="164" fontId="17" fillId="0" borderId="0" xfId="21" applyFont="1">
      <alignment/>
      <protection/>
    </xf>
    <xf numFmtId="164" fontId="17" fillId="0" borderId="0" xfId="21" applyFont="1" applyBorder="1">
      <alignment/>
      <protection/>
    </xf>
    <xf numFmtId="164" fontId="19" fillId="0" borderId="0" xfId="21" applyFont="1" applyAlignment="1" applyProtection="1">
      <alignment horizontal="left"/>
      <protection locked="0"/>
    </xf>
    <xf numFmtId="164" fontId="20" fillId="0" borderId="0" xfId="21" applyFont="1" applyAlignment="1" applyProtection="1">
      <alignment horizontal="center"/>
      <protection locked="0"/>
    </xf>
    <xf numFmtId="164" fontId="21" fillId="0" borderId="0" xfId="21" applyFont="1" applyAlignment="1" applyProtection="1">
      <alignment horizontal="center"/>
      <protection locked="0"/>
    </xf>
    <xf numFmtId="165" fontId="20" fillId="0" borderId="0" xfId="21" applyNumberFormat="1" applyFont="1" applyAlignment="1" applyProtection="1">
      <alignment horizontal="center"/>
      <protection locked="0"/>
    </xf>
    <xf numFmtId="166" fontId="20" fillId="0" borderId="0" xfId="21" applyNumberFormat="1" applyFont="1" applyAlignment="1" applyProtection="1">
      <alignment horizontal="center"/>
      <protection locked="0"/>
    </xf>
    <xf numFmtId="166" fontId="22" fillId="0" borderId="0" xfId="21" applyNumberFormat="1" applyFont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5" fillId="0" borderId="2" xfId="0" applyFont="1" applyBorder="1" applyAlignment="1" applyProtection="1">
      <alignment horizontal="center"/>
      <protection locked="0"/>
    </xf>
    <xf numFmtId="164" fontId="23" fillId="0" borderId="0" xfId="21" applyFont="1" applyAlignment="1" applyProtection="1">
      <alignment horizontal="centerContinuous"/>
      <protection locked="0"/>
    </xf>
    <xf numFmtId="164" fontId="26" fillId="0" borderId="0" xfId="21" applyFont="1" applyAlignment="1" applyProtection="1">
      <alignment horizontal="left"/>
      <protection locked="0"/>
    </xf>
    <xf numFmtId="166" fontId="23" fillId="0" borderId="0" xfId="21" applyNumberFormat="1" applyFont="1" applyAlignment="1" applyProtection="1">
      <alignment horizontal="center"/>
      <protection locked="0"/>
    </xf>
    <xf numFmtId="164" fontId="22" fillId="0" borderId="0" xfId="21" applyFont="1" applyAlignment="1">
      <alignment horizontal="center"/>
      <protection/>
    </xf>
    <xf numFmtId="166" fontId="17" fillId="0" borderId="0" xfId="21" applyNumberFormat="1" applyFont="1" applyAlignment="1">
      <alignment horizontal="center"/>
      <protection/>
    </xf>
    <xf numFmtId="164" fontId="27" fillId="0" borderId="3" xfId="21" applyFont="1" applyBorder="1" applyAlignment="1" applyProtection="1">
      <alignment horizontal="center"/>
      <protection locked="0"/>
    </xf>
    <xf numFmtId="164" fontId="27" fillId="0" borderId="2" xfId="21" applyFont="1" applyBorder="1" applyAlignment="1" applyProtection="1">
      <alignment horizontal="center"/>
      <protection locked="0"/>
    </xf>
    <xf numFmtId="164" fontId="28" fillId="0" borderId="0" xfId="21" applyFont="1" applyAlignment="1" applyProtection="1">
      <alignment horizontal="center"/>
      <protection locked="0"/>
    </xf>
    <xf numFmtId="166" fontId="29" fillId="0" borderId="0" xfId="21" applyNumberFormat="1" applyFont="1" applyAlignment="1" applyProtection="1">
      <alignment horizontal="center"/>
      <protection locked="0"/>
    </xf>
    <xf numFmtId="164" fontId="22" fillId="0" borderId="0" xfId="21" applyFont="1" applyAlignment="1" applyProtection="1">
      <alignment horizontal="center"/>
      <protection locked="0"/>
    </xf>
    <xf numFmtId="165" fontId="22" fillId="0" borderId="0" xfId="21" applyNumberFormat="1" applyFont="1" applyAlignment="1" applyProtection="1">
      <alignment horizontal="center"/>
      <protection locked="0"/>
    </xf>
    <xf numFmtId="166" fontId="30" fillId="0" borderId="0" xfId="21" applyNumberFormat="1" applyFont="1" applyAlignment="1" applyProtection="1">
      <alignment horizontal="center"/>
      <protection locked="0"/>
    </xf>
    <xf numFmtId="164" fontId="22" fillId="0" borderId="0" xfId="21" applyFont="1" applyProtection="1">
      <alignment/>
      <protection locked="0"/>
    </xf>
    <xf numFmtId="165" fontId="17" fillId="0" borderId="0" xfId="21" applyNumberFormat="1" applyFont="1" applyAlignment="1">
      <alignment horizontal="center"/>
      <protection/>
    </xf>
    <xf numFmtId="165" fontId="23" fillId="0" borderId="0" xfId="21" applyNumberFormat="1" applyFont="1" applyAlignment="1" applyProtection="1" quotePrefix="1">
      <alignment horizontal="center"/>
      <protection locked="0"/>
    </xf>
    <xf numFmtId="165" fontId="22" fillId="0" borderId="0" xfId="21" applyNumberFormat="1" applyFont="1" applyAlignment="1" quotePrefix="1">
      <alignment horizontal="center"/>
      <protection/>
    </xf>
    <xf numFmtId="164" fontId="22" fillId="0" borderId="0" xfId="21" applyFont="1">
      <alignment/>
      <protection/>
    </xf>
    <xf numFmtId="166" fontId="22" fillId="0" borderId="0" xfId="21" applyNumberFormat="1" applyFont="1" applyAlignment="1">
      <alignment horizontal="center"/>
      <protection/>
    </xf>
    <xf numFmtId="165" fontId="17" fillId="0" borderId="0" xfId="21" applyNumberFormat="1" applyFont="1" applyAlignment="1" applyProtection="1">
      <alignment horizontal="center"/>
      <protection locked="0"/>
    </xf>
    <xf numFmtId="49" fontId="30" fillId="0" borderId="0" xfId="21" applyNumberFormat="1" applyFont="1" applyAlignment="1" applyProtection="1">
      <alignment horizontal="center"/>
      <protection locked="0"/>
    </xf>
    <xf numFmtId="164" fontId="23" fillId="0" borderId="0" xfId="21" applyFont="1" applyBorder="1" applyAlignment="1" applyProtection="1">
      <alignment/>
      <protection locked="0"/>
    </xf>
    <xf numFmtId="165" fontId="22" fillId="0" borderId="0" xfId="21" applyNumberFormat="1" applyFont="1" applyBorder="1" applyAlignment="1" applyProtection="1">
      <alignment horizontal="center"/>
      <protection locked="0"/>
    </xf>
    <xf numFmtId="164" fontId="22" fillId="0" borderId="0" xfId="21" applyFont="1" applyBorder="1" applyProtection="1">
      <alignment/>
      <protection locked="0"/>
    </xf>
    <xf numFmtId="166" fontId="22" fillId="0" borderId="0" xfId="21" applyNumberFormat="1" applyFont="1" applyBorder="1" applyAlignment="1" applyProtection="1">
      <alignment horizontal="center"/>
      <protection locked="0"/>
    </xf>
    <xf numFmtId="164" fontId="21" fillId="0" borderId="0" xfId="21" applyFont="1" applyAlignment="1">
      <alignment horizontal="center"/>
      <protection/>
    </xf>
    <xf numFmtId="164" fontId="17" fillId="0" borderId="4" xfId="21" applyFont="1" applyBorder="1">
      <alignment/>
      <protection/>
    </xf>
    <xf numFmtId="164" fontId="17" fillId="0" borderId="1" xfId="21" applyFont="1" applyBorder="1">
      <alignment/>
      <protection/>
    </xf>
    <xf numFmtId="164" fontId="17" fillId="0" borderId="5" xfId="21" applyFont="1" applyBorder="1">
      <alignment/>
      <protection/>
    </xf>
    <xf numFmtId="0" fontId="17" fillId="0" borderId="1" xfId="21" applyNumberFormat="1" applyFont="1" applyBorder="1" applyAlignment="1">
      <alignment horizontal="center"/>
      <protection/>
    </xf>
    <xf numFmtId="2" fontId="17" fillId="0" borderId="1" xfId="22" applyNumberFormat="1" applyFont="1" applyBorder="1" applyAlignment="1">
      <alignment horizontal="center"/>
      <protection/>
    </xf>
    <xf numFmtId="2" fontId="17" fillId="0" borderId="1" xfId="21" applyNumberFormat="1" applyFont="1" applyBorder="1">
      <alignment/>
      <protection/>
    </xf>
    <xf numFmtId="2" fontId="17" fillId="0" borderId="1" xfId="22" applyNumberFormat="1" applyFont="1" applyBorder="1">
      <alignment/>
      <protection/>
    </xf>
    <xf numFmtId="2" fontId="17" fillId="0" borderId="0" xfId="21" applyNumberFormat="1" applyFont="1">
      <alignment/>
      <protection/>
    </xf>
    <xf numFmtId="164" fontId="17" fillId="0" borderId="0" xfId="21" applyFont="1" applyAlignment="1">
      <alignment horizontal="center"/>
      <protection/>
    </xf>
    <xf numFmtId="166" fontId="21" fillId="0" borderId="0" xfId="21" applyNumberFormat="1" applyFont="1" applyAlignment="1">
      <alignment horizontal="center"/>
      <protection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25" fillId="0" borderId="0" xfId="21" applyFont="1" applyBorder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3" fillId="0" borderId="3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164" fontId="31" fillId="0" borderId="0" xfId="21" applyFont="1" applyAlignment="1">
      <alignment horizontal="center"/>
      <protection/>
    </xf>
    <xf numFmtId="0" fontId="17" fillId="0" borderId="1" xfId="21" applyNumberFormat="1" applyFont="1" applyBorder="1" applyAlignment="1">
      <alignment horizontal="center"/>
      <protection/>
    </xf>
    <xf numFmtId="164" fontId="25" fillId="0" borderId="0" xfId="2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164" fontId="19" fillId="0" borderId="0" xfId="21" applyFont="1" applyBorder="1" applyAlignment="1" applyProtection="1">
      <alignment horizontal="left"/>
      <protection/>
    </xf>
    <xf numFmtId="164" fontId="20" fillId="0" borderId="0" xfId="21" applyFont="1" applyBorder="1" applyAlignment="1" applyProtection="1">
      <alignment horizontal="center"/>
      <protection locked="0"/>
    </xf>
    <xf numFmtId="164" fontId="21" fillId="0" borderId="0" xfId="21" applyFont="1" applyBorder="1" applyAlignment="1" applyProtection="1">
      <alignment horizontal="center"/>
      <protection locked="0"/>
    </xf>
    <xf numFmtId="164" fontId="22" fillId="0" borderId="0" xfId="21" applyFont="1" applyBorder="1" applyAlignment="1" applyProtection="1">
      <alignment horizontal="center"/>
      <protection locked="0"/>
    </xf>
    <xf numFmtId="164" fontId="34" fillId="0" borderId="0" xfId="21" applyFont="1">
      <alignment/>
      <protection/>
    </xf>
    <xf numFmtId="0" fontId="23" fillId="0" borderId="0" xfId="0" applyFont="1" applyBorder="1" applyAlignment="1">
      <alignment horizontal="center"/>
    </xf>
    <xf numFmtId="176" fontId="24" fillId="0" borderId="2" xfId="0" applyNumberFormat="1" applyFont="1" applyBorder="1" applyAlignment="1">
      <alignment horizontal="center"/>
    </xf>
    <xf numFmtId="164" fontId="36" fillId="0" borderId="0" xfId="21" applyFont="1" applyBorder="1" applyAlignment="1" applyProtection="1">
      <alignment horizontal="left" vertical="center" wrapText="1"/>
      <protection locked="0"/>
    </xf>
    <xf numFmtId="164" fontId="32" fillId="0" borderId="7" xfId="21" applyFont="1" applyBorder="1" applyAlignment="1" applyProtection="1">
      <alignment/>
      <protection locked="0"/>
    </xf>
    <xf numFmtId="164" fontId="32" fillId="0" borderId="8" xfId="21" applyFont="1" applyBorder="1" applyAlignment="1" quotePrefix="1">
      <alignment horizontal="center"/>
      <protection/>
    </xf>
    <xf numFmtId="165" fontId="32" fillId="0" borderId="8" xfId="21" applyNumberFormat="1" applyFont="1" applyBorder="1" applyAlignment="1" applyProtection="1">
      <alignment horizontal="center"/>
      <protection locked="0"/>
    </xf>
    <xf numFmtId="165" fontId="32" fillId="0" borderId="9" xfId="21" applyNumberFormat="1" applyFont="1" applyBorder="1" applyAlignment="1" applyProtection="1">
      <alignment horizontal="center"/>
      <protection locked="0"/>
    </xf>
    <xf numFmtId="164" fontId="32" fillId="0" borderId="10" xfId="21" applyFont="1" applyBorder="1" applyAlignment="1" applyProtection="1">
      <alignment/>
      <protection locked="0"/>
    </xf>
    <xf numFmtId="164" fontId="32" fillId="0" borderId="1" xfId="21" applyFont="1" applyBorder="1" applyAlignment="1" quotePrefix="1">
      <alignment horizontal="center"/>
      <protection/>
    </xf>
    <xf numFmtId="165" fontId="32" fillId="0" borderId="1" xfId="21" applyNumberFormat="1" applyFont="1" applyBorder="1" applyAlignment="1" applyProtection="1">
      <alignment horizontal="center"/>
      <protection locked="0"/>
    </xf>
    <xf numFmtId="165" fontId="32" fillId="0" borderId="11" xfId="21" applyNumberFormat="1" applyFont="1" applyBorder="1" applyAlignment="1" applyProtection="1">
      <alignment horizontal="center"/>
      <protection locked="0"/>
    </xf>
    <xf numFmtId="164" fontId="32" fillId="0" borderId="12" xfId="21" applyFont="1" applyBorder="1" applyAlignment="1" applyProtection="1">
      <alignment/>
      <protection locked="0"/>
    </xf>
    <xf numFmtId="164" fontId="32" fillId="0" borderId="13" xfId="21" applyFont="1" applyBorder="1" applyAlignment="1" quotePrefix="1">
      <alignment horizontal="center"/>
      <protection/>
    </xf>
    <xf numFmtId="165" fontId="32" fillId="0" borderId="13" xfId="21" applyNumberFormat="1" applyFont="1" applyBorder="1" applyAlignment="1" applyProtection="1">
      <alignment horizontal="center"/>
      <protection locked="0"/>
    </xf>
    <xf numFmtId="165" fontId="32" fillId="0" borderId="14" xfId="21" applyNumberFormat="1" applyFont="1" applyBorder="1" applyAlignment="1" applyProtection="1">
      <alignment horizontal="center"/>
      <protection locked="0"/>
    </xf>
    <xf numFmtId="164" fontId="32" fillId="0" borderId="15" xfId="21" applyFont="1" applyBorder="1" applyAlignment="1">
      <alignment horizontal="center"/>
      <protection/>
    </xf>
    <xf numFmtId="164" fontId="32" fillId="0" borderId="15" xfId="21" applyFont="1" applyBorder="1">
      <alignment/>
      <protection/>
    </xf>
    <xf numFmtId="164" fontId="32" fillId="0" borderId="0" xfId="21" applyFont="1" applyAlignment="1">
      <alignment horizontal="center"/>
      <protection/>
    </xf>
    <xf numFmtId="164" fontId="37" fillId="0" borderId="0" xfId="21" applyFont="1" applyAlignment="1">
      <alignment horizontal="center"/>
      <protection/>
    </xf>
    <xf numFmtId="166" fontId="32" fillId="0" borderId="15" xfId="21" applyNumberFormat="1" applyFont="1" applyBorder="1" applyAlignment="1">
      <alignment horizontal="center"/>
      <protection/>
    </xf>
    <xf numFmtId="166" fontId="32" fillId="0" borderId="0" xfId="21" applyNumberFormat="1" applyFont="1" applyAlignment="1">
      <alignment horizontal="center"/>
      <protection/>
    </xf>
    <xf numFmtId="164" fontId="32" fillId="0" borderId="16" xfId="21" applyFont="1" applyBorder="1" applyAlignment="1">
      <alignment horizontal="center"/>
      <protection/>
    </xf>
    <xf numFmtId="164" fontId="32" fillId="0" borderId="16" xfId="21" applyFont="1" applyBorder="1">
      <alignment/>
      <protection/>
    </xf>
    <xf numFmtId="166" fontId="32" fillId="0" borderId="16" xfId="21" applyNumberFormat="1" applyFont="1" applyBorder="1" applyAlignment="1">
      <alignment horizontal="center"/>
      <protection/>
    </xf>
    <xf numFmtId="164" fontId="32" fillId="0" borderId="17" xfId="21" applyFont="1" applyBorder="1" applyAlignment="1">
      <alignment horizontal="center"/>
      <protection/>
    </xf>
    <xf numFmtId="164" fontId="32" fillId="0" borderId="18" xfId="21" applyFont="1" applyBorder="1" applyAlignment="1">
      <alignment horizontal="center"/>
      <protection/>
    </xf>
    <xf numFmtId="164" fontId="37" fillId="0" borderId="19" xfId="21" applyFont="1" applyBorder="1" applyAlignment="1">
      <alignment horizontal="center"/>
      <protection/>
    </xf>
    <xf numFmtId="166" fontId="32" fillId="0" borderId="17" xfId="21" applyNumberFormat="1" applyFont="1" applyBorder="1" applyAlignment="1">
      <alignment horizontal="center"/>
      <protection/>
    </xf>
    <xf numFmtId="166" fontId="32" fillId="0" borderId="18" xfId="21" applyNumberFormat="1" applyFont="1" applyBorder="1" applyAlignment="1">
      <alignment horizontal="center"/>
      <protection/>
    </xf>
    <xf numFmtId="166" fontId="32" fillId="0" borderId="20" xfId="21" applyNumberFormat="1" applyFont="1" applyBorder="1" applyAlignment="1">
      <alignment horizontal="center"/>
      <protection/>
    </xf>
    <xf numFmtId="166" fontId="32" fillId="0" borderId="19" xfId="21" applyNumberFormat="1" applyFont="1" applyBorder="1" applyAlignment="1">
      <alignment horizontal="center"/>
      <protection/>
    </xf>
    <xf numFmtId="164" fontId="32" fillId="0" borderId="0" xfId="21" applyFont="1">
      <alignment/>
      <protection/>
    </xf>
    <xf numFmtId="165" fontId="32" fillId="0" borderId="0" xfId="21" applyNumberFormat="1" applyFont="1" applyAlignment="1">
      <alignment horizontal="center"/>
      <protection/>
    </xf>
    <xf numFmtId="164" fontId="37" fillId="0" borderId="21" xfId="21" applyFont="1" applyBorder="1">
      <alignment/>
      <protection/>
    </xf>
    <xf numFmtId="166" fontId="32" fillId="0" borderId="21" xfId="21" applyNumberFormat="1" applyFont="1" applyBorder="1" applyAlignment="1">
      <alignment horizontal="center"/>
      <protection/>
    </xf>
    <xf numFmtId="165" fontId="32" fillId="0" borderId="22" xfId="21" applyNumberFormat="1" applyFont="1" applyBorder="1" applyAlignment="1" applyProtection="1">
      <alignment horizontal="center"/>
      <protection/>
    </xf>
    <xf numFmtId="49" fontId="32" fillId="0" borderId="23" xfId="21" applyNumberFormat="1" applyFont="1" applyBorder="1" applyAlignment="1" applyProtection="1">
      <alignment horizontal="left"/>
      <protection locked="0"/>
    </xf>
    <xf numFmtId="1" fontId="32" fillId="0" borderId="23" xfId="21" applyNumberFormat="1" applyFont="1" applyBorder="1" applyAlignment="1" applyProtection="1">
      <alignment horizontal="center"/>
      <protection locked="0"/>
    </xf>
    <xf numFmtId="1" fontId="32" fillId="0" borderId="23" xfId="21" applyNumberFormat="1" applyFont="1" applyBorder="1" applyAlignment="1">
      <alignment horizontal="center"/>
      <protection/>
    </xf>
    <xf numFmtId="2" fontId="37" fillId="0" borderId="24" xfId="0" applyNumberFormat="1" applyFont="1" applyBorder="1" applyAlignment="1">
      <alignment horizontal="center"/>
    </xf>
    <xf numFmtId="1" fontId="36" fillId="2" borderId="23" xfId="21" applyNumberFormat="1" applyFont="1" applyFill="1" applyBorder="1" applyAlignment="1" applyProtection="1">
      <alignment horizontal="center"/>
      <protection locked="0"/>
    </xf>
    <xf numFmtId="2" fontId="32" fillId="0" borderId="24" xfId="0" applyNumberFormat="1" applyFont="1" applyBorder="1" applyAlignment="1">
      <alignment horizontal="center"/>
    </xf>
    <xf numFmtId="2" fontId="32" fillId="0" borderId="23" xfId="21" applyNumberFormat="1" applyFont="1" applyBorder="1" applyAlignment="1" applyProtection="1">
      <alignment horizontal="center"/>
      <protection/>
    </xf>
    <xf numFmtId="2" fontId="36" fillId="2" borderId="23" xfId="21" applyNumberFormat="1" applyFont="1" applyFill="1" applyBorder="1" applyAlignment="1" applyProtection="1">
      <alignment horizontal="left"/>
      <protection locked="0"/>
    </xf>
    <xf numFmtId="164" fontId="37" fillId="0" borderId="23" xfId="21" applyFont="1" applyBorder="1">
      <alignment/>
      <protection/>
    </xf>
    <xf numFmtId="2" fontId="32" fillId="0" borderId="25" xfId="21" applyNumberFormat="1" applyFont="1" applyBorder="1" applyAlignment="1" applyProtection="1">
      <alignment horizontal="center"/>
      <protection/>
    </xf>
    <xf numFmtId="164" fontId="32" fillId="0" borderId="26" xfId="21" applyFont="1" applyBorder="1" applyAlignment="1">
      <alignment horizontal="center"/>
      <protection/>
    </xf>
    <xf numFmtId="164" fontId="32" fillId="0" borderId="26" xfId="21" applyFont="1" applyBorder="1">
      <alignment/>
      <protection/>
    </xf>
    <xf numFmtId="164" fontId="37" fillId="0" borderId="26" xfId="21" applyFont="1" applyBorder="1" applyAlignment="1">
      <alignment horizontal="center"/>
      <protection/>
    </xf>
    <xf numFmtId="2" fontId="32" fillId="0" borderId="26" xfId="21" applyNumberFormat="1" applyFont="1" applyBorder="1" applyAlignment="1">
      <alignment horizontal="center"/>
      <protection/>
    </xf>
    <xf numFmtId="2" fontId="32" fillId="0" borderId="0" xfId="0" applyNumberFormat="1" applyFont="1" applyAlignment="1">
      <alignment horizontal="center"/>
    </xf>
    <xf numFmtId="2" fontId="32" fillId="0" borderId="0" xfId="21" applyNumberFormat="1" applyFont="1" applyBorder="1" applyAlignment="1">
      <alignment horizontal="center"/>
      <protection/>
    </xf>
    <xf numFmtId="0" fontId="32" fillId="0" borderId="27" xfId="21" applyNumberFormat="1" applyFont="1" applyBorder="1" applyAlignment="1" applyProtection="1">
      <alignment horizontal="left"/>
      <protection locked="0"/>
    </xf>
    <xf numFmtId="2" fontId="32" fillId="0" borderId="27" xfId="21" applyNumberFormat="1" applyFont="1" applyBorder="1" applyAlignment="1" applyProtection="1">
      <alignment horizontal="center"/>
      <protection/>
    </xf>
    <xf numFmtId="164" fontId="37" fillId="0" borderId="27" xfId="21" applyFont="1" applyBorder="1">
      <alignment/>
      <protection/>
    </xf>
    <xf numFmtId="164" fontId="32" fillId="0" borderId="0" xfId="21" applyFont="1" applyBorder="1">
      <alignment/>
      <protection/>
    </xf>
    <xf numFmtId="164" fontId="32" fillId="0" borderId="0" xfId="21" applyFont="1" applyAlignment="1" applyProtection="1">
      <alignment horizontal="center"/>
      <protection locked="0"/>
    </xf>
    <xf numFmtId="164" fontId="37" fillId="0" borderId="0" xfId="21" applyFont="1" applyAlignment="1" applyProtection="1">
      <alignment horizontal="center"/>
      <protection locked="0"/>
    </xf>
    <xf numFmtId="2" fontId="32" fillId="0" borderId="0" xfId="21" applyNumberFormat="1" applyFont="1" applyAlignment="1" applyProtection="1">
      <alignment horizontal="center"/>
      <protection locked="0"/>
    </xf>
    <xf numFmtId="2" fontId="32" fillId="0" borderId="0" xfId="21" applyNumberFormat="1" applyFont="1" applyAlignment="1">
      <alignment horizontal="center"/>
      <protection/>
    </xf>
    <xf numFmtId="2" fontId="32" fillId="0" borderId="1" xfId="21" applyNumberFormat="1" applyFont="1" applyBorder="1" applyAlignment="1" applyProtection="1">
      <alignment horizontal="center"/>
      <protection/>
    </xf>
    <xf numFmtId="164" fontId="32" fillId="0" borderId="1" xfId="21" applyFont="1" applyBorder="1">
      <alignment/>
      <protection/>
    </xf>
    <xf numFmtId="164" fontId="37" fillId="0" borderId="1" xfId="21" applyFont="1" applyBorder="1">
      <alignment/>
      <protection/>
    </xf>
    <xf numFmtId="165" fontId="32" fillId="0" borderId="0" xfId="21" applyNumberFormat="1" applyFont="1" applyAlignment="1" applyProtection="1">
      <alignment horizontal="center"/>
      <protection locked="0"/>
    </xf>
    <xf numFmtId="166" fontId="32" fillId="0" borderId="0" xfId="21" applyNumberFormat="1" applyFont="1" applyAlignment="1" applyProtection="1">
      <alignment horizontal="center"/>
      <protection/>
    </xf>
    <xf numFmtId="2" fontId="32" fillId="0" borderId="0" xfId="21" applyNumberFormat="1" applyFont="1" applyAlignment="1" applyProtection="1">
      <alignment horizontal="center"/>
      <protection/>
    </xf>
    <xf numFmtId="164" fontId="37" fillId="0" borderId="0" xfId="21" applyFont="1">
      <alignment/>
      <protection/>
    </xf>
    <xf numFmtId="165" fontId="32" fillId="0" borderId="0" xfId="21" applyNumberFormat="1" applyFont="1" applyAlignment="1">
      <alignment horizontal="left"/>
      <protection/>
    </xf>
    <xf numFmtId="9" fontId="36" fillId="2" borderId="1" xfId="23" applyFont="1" applyFill="1" applyBorder="1" applyAlignment="1" applyProtection="1">
      <alignment horizontal="center"/>
      <protection locked="0"/>
    </xf>
    <xf numFmtId="2" fontId="32" fillId="0" borderId="21" xfId="21" applyNumberFormat="1" applyFont="1" applyBorder="1" applyAlignment="1" applyProtection="1">
      <alignment horizontal="center"/>
      <protection/>
    </xf>
    <xf numFmtId="166" fontId="32" fillId="0" borderId="0" xfId="21" applyNumberFormat="1" applyFont="1" applyAlignment="1" applyProtection="1">
      <alignment horizontal="center"/>
      <protection locked="0"/>
    </xf>
    <xf numFmtId="9" fontId="32" fillId="0" borderId="0" xfId="23" applyFont="1" applyAlignment="1">
      <alignment horizontal="center"/>
    </xf>
    <xf numFmtId="164" fontId="32" fillId="0" borderId="2" xfId="21" applyNumberFormat="1" applyFont="1" applyBorder="1" applyAlignment="1" applyProtection="1">
      <alignment horizontal="center"/>
      <protection/>
    </xf>
    <xf numFmtId="166" fontId="32" fillId="0" borderId="0" xfId="21" applyNumberFormat="1" applyFont="1" applyBorder="1" applyAlignment="1">
      <alignment horizontal="center"/>
      <protection/>
    </xf>
    <xf numFmtId="165" fontId="37" fillId="0" borderId="0" xfId="21" applyNumberFormat="1" applyFont="1" applyAlignment="1">
      <alignment horizontal="center"/>
      <protection/>
    </xf>
    <xf numFmtId="166" fontId="37" fillId="0" borderId="0" xfId="21" applyNumberFormat="1" applyFont="1" applyAlignment="1">
      <alignment horizontal="center"/>
      <protection/>
    </xf>
    <xf numFmtId="0" fontId="37" fillId="0" borderId="0" xfId="0" applyFont="1" applyAlignment="1">
      <alignment horizontal="center"/>
    </xf>
    <xf numFmtId="164" fontId="32" fillId="0" borderId="0" xfId="21" applyFont="1" applyAlignment="1" applyProtection="1">
      <alignment horizontal="left"/>
      <protection locked="0"/>
    </xf>
    <xf numFmtId="185" fontId="36" fillId="2" borderId="2" xfId="15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164" fontId="38" fillId="0" borderId="0" xfId="21" applyFont="1" applyProtection="1">
      <alignment/>
      <protection locked="0"/>
    </xf>
    <xf numFmtId="165" fontId="32" fillId="0" borderId="0" xfId="21" applyNumberFormat="1" applyFont="1" applyAlignment="1" applyProtection="1" quotePrefix="1">
      <alignment horizontal="center"/>
      <protection locked="0"/>
    </xf>
    <xf numFmtId="0" fontId="37" fillId="0" borderId="0" xfId="0" applyFont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2" fillId="0" borderId="20" xfId="0" applyFont="1" applyBorder="1" applyAlignment="1">
      <alignment horizontal="left"/>
    </xf>
    <xf numFmtId="0" fontId="32" fillId="0" borderId="27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 quotePrefix="1">
      <alignment horizontal="center"/>
    </xf>
    <xf numFmtId="0" fontId="32" fillId="0" borderId="27" xfId="0" applyFont="1" applyBorder="1" applyAlignment="1" quotePrefix="1">
      <alignment horizontal="center"/>
    </xf>
    <xf numFmtId="0" fontId="37" fillId="0" borderId="27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2" fillId="0" borderId="1" xfId="0" applyFont="1" applyBorder="1" applyAlignment="1">
      <alignment horizontal="center"/>
    </xf>
    <xf numFmtId="2" fontId="39" fillId="0" borderId="1" xfId="0" applyNumberFormat="1" applyFont="1" applyBorder="1" applyAlignment="1">
      <alignment horizontal="left"/>
    </xf>
    <xf numFmtId="0" fontId="36" fillId="2" borderId="1" xfId="0" applyFont="1" applyFill="1" applyBorder="1" applyAlignment="1" applyProtection="1">
      <alignment horizontal="center"/>
      <protection locked="0"/>
    </xf>
    <xf numFmtId="0" fontId="36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/>
      <protection locked="0"/>
    </xf>
    <xf numFmtId="44" fontId="36" fillId="2" borderId="5" xfId="17" applyFont="1" applyFill="1" applyBorder="1" applyAlignment="1" applyProtection="1">
      <alignment/>
      <protection locked="0"/>
    </xf>
    <xf numFmtId="0" fontId="32" fillId="0" borderId="1" xfId="0" applyFont="1" applyBorder="1" applyAlignment="1">
      <alignment/>
    </xf>
    <xf numFmtId="2" fontId="32" fillId="0" borderId="1" xfId="0" applyNumberFormat="1" applyFont="1" applyBorder="1" applyAlignment="1">
      <alignment horizontal="center"/>
    </xf>
    <xf numFmtId="190" fontId="32" fillId="0" borderId="0" xfId="0" applyNumberFormat="1" applyFont="1" applyBorder="1" applyAlignment="1">
      <alignment/>
    </xf>
    <xf numFmtId="190" fontId="32" fillId="0" borderId="1" xfId="0" applyNumberFormat="1" applyFont="1" applyBorder="1" applyAlignment="1">
      <alignment/>
    </xf>
    <xf numFmtId="189" fontId="32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/>
    </xf>
    <xf numFmtId="166" fontId="32" fillId="0" borderId="1" xfId="0" applyNumberFormat="1" applyFont="1" applyBorder="1" applyAlignment="1" applyProtection="1">
      <alignment horizontal="center"/>
      <protection/>
    </xf>
    <xf numFmtId="44" fontId="32" fillId="0" borderId="0" xfId="17" applyFont="1" applyBorder="1" applyAlignment="1">
      <alignment/>
    </xf>
    <xf numFmtId="2" fontId="32" fillId="0" borderId="27" xfId="0" applyNumberFormat="1" applyFont="1" applyBorder="1" applyAlignment="1">
      <alignment horizontal="center"/>
    </xf>
    <xf numFmtId="189" fontId="32" fillId="0" borderId="0" xfId="0" applyNumberFormat="1" applyFont="1" applyBorder="1" applyAlignment="1">
      <alignment horizontal="center"/>
    </xf>
    <xf numFmtId="189" fontId="32" fillId="0" borderId="2" xfId="0" applyNumberFormat="1" applyFont="1" applyBorder="1" applyAlignment="1">
      <alignment horizontal="center"/>
    </xf>
    <xf numFmtId="164" fontId="32" fillId="0" borderId="0" xfId="21" applyFont="1" applyBorder="1" applyAlignment="1" applyProtection="1">
      <alignment horizontal="center"/>
      <protection/>
    </xf>
    <xf numFmtId="164" fontId="32" fillId="0" borderId="29" xfId="21" applyFont="1" applyBorder="1" applyAlignment="1" applyProtection="1">
      <alignment horizontal="center"/>
      <protection/>
    </xf>
    <xf numFmtId="175" fontId="32" fillId="3" borderId="15" xfId="0" applyNumberFormat="1" applyFont="1" applyFill="1" applyBorder="1" applyAlignment="1">
      <alignment horizontal="center"/>
    </xf>
    <xf numFmtId="0" fontId="32" fillId="3" borderId="17" xfId="0" applyFont="1" applyFill="1" applyBorder="1" applyAlignment="1">
      <alignment horizontal="center"/>
    </xf>
    <xf numFmtId="164" fontId="32" fillId="2" borderId="15" xfId="21" applyFont="1" applyFill="1" applyBorder="1" applyAlignment="1">
      <alignment horizontal="center"/>
      <protection/>
    </xf>
    <xf numFmtId="164" fontId="32" fillId="2" borderId="16" xfId="21" applyFont="1" applyFill="1" applyBorder="1" applyAlignment="1">
      <alignment horizontal="center"/>
      <protection/>
    </xf>
    <xf numFmtId="164" fontId="32" fillId="2" borderId="17" xfId="21" applyFont="1" applyFill="1" applyBorder="1" applyAlignment="1">
      <alignment horizontal="center"/>
      <protection/>
    </xf>
    <xf numFmtId="165" fontId="32" fillId="2" borderId="15" xfId="21" applyNumberFormat="1" applyFont="1" applyFill="1" applyBorder="1" applyAlignment="1">
      <alignment horizontal="center"/>
      <protection/>
    </xf>
    <xf numFmtId="166" fontId="32" fillId="2" borderId="15" xfId="21" applyNumberFormat="1" applyFont="1" applyFill="1" applyBorder="1" applyAlignment="1">
      <alignment horizontal="center"/>
      <protection/>
    </xf>
    <xf numFmtId="165" fontId="32" fillId="2" borderId="16" xfId="21" applyNumberFormat="1" applyFont="1" applyFill="1" applyBorder="1" applyAlignment="1">
      <alignment horizontal="center"/>
      <protection/>
    </xf>
    <xf numFmtId="166" fontId="32" fillId="2" borderId="16" xfId="21" applyNumberFormat="1" applyFont="1" applyFill="1" applyBorder="1" applyAlignment="1">
      <alignment horizontal="center"/>
      <protection/>
    </xf>
    <xf numFmtId="165" fontId="32" fillId="2" borderId="17" xfId="21" applyNumberFormat="1" applyFont="1" applyFill="1" applyBorder="1" applyAlignment="1">
      <alignment horizontal="center"/>
      <protection/>
    </xf>
    <xf numFmtId="166" fontId="32" fillId="2" borderId="17" xfId="21" applyNumberFormat="1" applyFont="1" applyFill="1" applyBorder="1" applyAlignment="1">
      <alignment horizontal="center"/>
      <protection/>
    </xf>
    <xf numFmtId="164" fontId="32" fillId="2" borderId="5" xfId="21" applyFont="1" applyFill="1" applyBorder="1" applyAlignment="1">
      <alignment horizontal="left"/>
      <protection/>
    </xf>
    <xf numFmtId="166" fontId="32" fillId="2" borderId="30" xfId="21" applyNumberFormat="1" applyFont="1" applyFill="1" applyBorder="1" applyAlignment="1">
      <alignment horizontal="center"/>
      <protection/>
    </xf>
    <xf numFmtId="166" fontId="37" fillId="2" borderId="30" xfId="21" applyNumberFormat="1" applyFont="1" applyFill="1" applyBorder="1" applyAlignment="1">
      <alignment horizontal="center"/>
      <protection/>
    </xf>
    <xf numFmtId="0" fontId="32" fillId="2" borderId="21" xfId="0" applyFont="1" applyFill="1" applyBorder="1" applyAlignment="1">
      <alignment horizontal="center"/>
    </xf>
    <xf numFmtId="0" fontId="32" fillId="2" borderId="28" xfId="0" applyFont="1" applyFill="1" applyBorder="1" applyAlignment="1">
      <alignment horizontal="center"/>
    </xf>
    <xf numFmtId="0" fontId="32" fillId="2" borderId="27" xfId="0" applyFont="1" applyFill="1" applyBorder="1" applyAlignment="1">
      <alignment horizontal="center"/>
    </xf>
    <xf numFmtId="0" fontId="32" fillId="2" borderId="31" xfId="0" applyFont="1" applyFill="1" applyBorder="1" applyAlignment="1">
      <alignment horizontal="center"/>
    </xf>
    <xf numFmtId="0" fontId="32" fillId="2" borderId="32" xfId="0" applyFont="1" applyFill="1" applyBorder="1" applyAlignment="1">
      <alignment horizontal="center"/>
    </xf>
    <xf numFmtId="0" fontId="32" fillId="2" borderId="33" xfId="0" applyFont="1" applyFill="1" applyBorder="1" applyAlignment="1">
      <alignment horizontal="center"/>
    </xf>
    <xf numFmtId="166" fontId="27" fillId="0" borderId="2" xfId="21" applyNumberFormat="1" applyFont="1" applyBorder="1" applyAlignment="1">
      <alignment horizontal="center"/>
      <protection/>
    </xf>
    <xf numFmtId="164" fontId="27" fillId="0" borderId="2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0578341" xfId="21"/>
    <cellStyle name="Normal_Big Ben Denim Carpenter Jeans#PD24DN2(Mexico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sandow\LOCALS~1\Temp\C.Lotus.Notes.Data\Kens%20Experi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4"/>
      <sheetName val="Sheet3 (2)"/>
      <sheetName val="Formulas H"/>
    </sheetNames>
    <sheetDataSet>
      <sheetData sheetId="1">
        <row r="2">
          <cell r="B2" t="str">
            <v>301 /       / Lt</v>
          </cell>
        </row>
        <row r="3">
          <cell r="B3" t="str">
            <v>301 /       / Med</v>
          </cell>
        </row>
        <row r="4">
          <cell r="B4" t="str">
            <v>301 /       / Hvy</v>
          </cell>
        </row>
        <row r="5">
          <cell r="B5" t="str">
            <v>301 /       / Ex-Hvy</v>
          </cell>
        </row>
        <row r="6">
          <cell r="B6" t="str">
            <v>401 /       / Lt</v>
          </cell>
        </row>
        <row r="7">
          <cell r="B7" t="str">
            <v>401 /       / Med</v>
          </cell>
        </row>
        <row r="8">
          <cell r="B8" t="str">
            <v>401 /        / Hvy</v>
          </cell>
        </row>
        <row r="9">
          <cell r="B9" t="str">
            <v>401 /        / Ex-Hvy</v>
          </cell>
        </row>
        <row r="10">
          <cell r="B10" t="str">
            <v>406 / 1/8  / Lt</v>
          </cell>
        </row>
        <row r="11">
          <cell r="B11" t="str">
            <v>406 / 1/8  / Med</v>
          </cell>
        </row>
        <row r="12">
          <cell r="B12" t="str">
            <v>406 / 1/8  / Hvy</v>
          </cell>
        </row>
        <row r="13">
          <cell r="B13" t="str">
            <v>406 / 3/16 / Lt</v>
          </cell>
        </row>
        <row r="14">
          <cell r="B14" t="str">
            <v>406 / 3/16 / Med</v>
          </cell>
        </row>
        <row r="15">
          <cell r="B15" t="str">
            <v>406 / 3/16 / Hvy</v>
          </cell>
        </row>
        <row r="16">
          <cell r="B16" t="str">
            <v>406 / 1/4   / Lt</v>
          </cell>
        </row>
        <row r="17">
          <cell r="B17" t="str">
            <v>406 / 1/4   / Med</v>
          </cell>
        </row>
        <row r="18">
          <cell r="B18" t="str">
            <v>406 / 1/4   / Hvy</v>
          </cell>
        </row>
        <row r="19">
          <cell r="B19" t="str">
            <v>407 / 1/4   / Lt</v>
          </cell>
        </row>
        <row r="20">
          <cell r="B20" t="str">
            <v>407 / 1/4   / Med</v>
          </cell>
        </row>
        <row r="21">
          <cell r="B21" t="str">
            <v>407 / 1/4   / Hvy</v>
          </cell>
        </row>
        <row r="22">
          <cell r="B22" t="str">
            <v>503 / 1/8   / Lt</v>
          </cell>
        </row>
        <row r="23">
          <cell r="B23" t="str">
            <v>503 / 1/8   / Med</v>
          </cell>
        </row>
        <row r="24">
          <cell r="B24" t="str">
            <v>503 / 1/8   / Hvy</v>
          </cell>
        </row>
        <row r="25">
          <cell r="B25" t="str">
            <v>503 / 3/16 / Lt</v>
          </cell>
        </row>
        <row r="26">
          <cell r="B26" t="str">
            <v>503 / 3/16 / Med</v>
          </cell>
        </row>
        <row r="27">
          <cell r="B27" t="str">
            <v>503 / 3/16 / Hvy</v>
          </cell>
        </row>
        <row r="28">
          <cell r="B28" t="str">
            <v>503 / 1/4   / Lt</v>
          </cell>
        </row>
        <row r="29">
          <cell r="B29" t="str">
            <v>503 / 1/4   / Med</v>
          </cell>
        </row>
        <row r="30">
          <cell r="B30" t="str">
            <v>503 / 1/4   / Hvy</v>
          </cell>
        </row>
        <row r="31">
          <cell r="B31" t="str">
            <v>504 / 1/8   / Lt</v>
          </cell>
        </row>
        <row r="32">
          <cell r="B32" t="str">
            <v>504 / 1/8   / Med</v>
          </cell>
        </row>
        <row r="33">
          <cell r="B33" t="str">
            <v>504 / 1/8   / Hvy</v>
          </cell>
        </row>
        <row r="34">
          <cell r="B34" t="str">
            <v>504 / 3/16/ Lt</v>
          </cell>
        </row>
        <row r="35">
          <cell r="B35" t="str">
            <v>504 / 3/16/ Med</v>
          </cell>
        </row>
        <row r="36">
          <cell r="B36" t="str">
            <v>504 / 3/16/ Hvy</v>
          </cell>
        </row>
        <row r="37">
          <cell r="B37" t="str">
            <v>504 / 1/4   / Lt</v>
          </cell>
        </row>
        <row r="38">
          <cell r="B38" t="str">
            <v>504 / 1/4   / Med</v>
          </cell>
        </row>
        <row r="39">
          <cell r="B39" t="str">
            <v>504 / 1/4   / Hvy</v>
          </cell>
        </row>
        <row r="40">
          <cell r="B40" t="str">
            <v>516 / 1/8   / Lt</v>
          </cell>
        </row>
        <row r="41">
          <cell r="B41" t="str">
            <v>516 / 1/8   / Med</v>
          </cell>
        </row>
        <row r="42">
          <cell r="B42" t="str">
            <v>516 / 1/8   / Hvy</v>
          </cell>
        </row>
        <row r="43">
          <cell r="B43" t="str">
            <v>516 / 3/16 / Lt</v>
          </cell>
        </row>
        <row r="44">
          <cell r="B44" t="str">
            <v>516 / 3/16 / Med</v>
          </cell>
        </row>
        <row r="45">
          <cell r="B45" t="str">
            <v>516 / 3/16 / Hvy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showGridLines="0" zoomScale="75" zoomScaleNormal="75" workbookViewId="0" topLeftCell="A1">
      <selection activeCell="A6" sqref="A6"/>
    </sheetView>
  </sheetViews>
  <sheetFormatPr defaultColWidth="9.140625" defaultRowHeight="12.75"/>
  <cols>
    <col min="1" max="1" width="63.7109375" style="0" customWidth="1"/>
    <col min="2" max="2" width="18.7109375" style="1" customWidth="1"/>
  </cols>
  <sheetData>
    <row r="1" spans="1:2" ht="18">
      <c r="A1" s="78" t="s">
        <v>73</v>
      </c>
      <c r="B1" s="78"/>
    </row>
    <row r="2" ht="13.5" thickBot="1"/>
    <row r="3" spans="1:2" ht="35.25" customHeight="1" thickBot="1">
      <c r="A3" s="79" t="s">
        <v>94</v>
      </c>
      <c r="B3" s="80"/>
    </row>
    <row r="4" spans="1:2" ht="12.75">
      <c r="A4" s="3"/>
      <c r="B4" s="2"/>
    </row>
    <row r="5" spans="1:2" ht="12.75">
      <c r="A5" s="3"/>
      <c r="B5" s="2"/>
    </row>
    <row r="6" spans="1:2" ht="12.75">
      <c r="A6" s="3" t="s">
        <v>82</v>
      </c>
      <c r="B6" s="22" t="s">
        <v>74</v>
      </c>
    </row>
    <row r="7" spans="1:2" ht="18" customHeight="1">
      <c r="A7" s="4" t="s">
        <v>79</v>
      </c>
      <c r="B7" s="23" t="s">
        <v>76</v>
      </c>
    </row>
    <row r="8" spans="1:2" ht="18" customHeight="1">
      <c r="A8" s="4" t="s">
        <v>78</v>
      </c>
      <c r="B8" s="23" t="s">
        <v>75</v>
      </c>
    </row>
    <row r="9" spans="1:2" ht="18" customHeight="1">
      <c r="A9" s="4" t="s">
        <v>77</v>
      </c>
      <c r="B9" s="23" t="s">
        <v>55</v>
      </c>
    </row>
    <row r="10" spans="1:2" ht="12.75">
      <c r="A10" s="3"/>
      <c r="B10" s="2"/>
    </row>
    <row r="11" spans="1:2" ht="12.75">
      <c r="A11" s="24" t="s">
        <v>80</v>
      </c>
      <c r="B11" s="22" t="s">
        <v>74</v>
      </c>
    </row>
    <row r="12" spans="1:2" ht="18" customHeight="1">
      <c r="A12" s="25" t="s">
        <v>81</v>
      </c>
      <c r="B12" s="23">
        <v>7</v>
      </c>
    </row>
    <row r="13" spans="1:2" ht="18" customHeight="1">
      <c r="A13" s="4" t="s">
        <v>83</v>
      </c>
      <c r="B13" s="23">
        <v>560</v>
      </c>
    </row>
    <row r="14" spans="1:2" ht="18" customHeight="1">
      <c r="A14" s="4" t="s">
        <v>84</v>
      </c>
      <c r="B14" s="23" t="s">
        <v>71</v>
      </c>
    </row>
    <row r="15" spans="1:2" ht="12.75">
      <c r="A15" s="3"/>
      <c r="B15" s="2"/>
    </row>
    <row r="16" spans="1:2" ht="12.75">
      <c r="A16" s="24" t="s">
        <v>85</v>
      </c>
      <c r="B16" s="2"/>
    </row>
    <row r="17" spans="1:2" ht="24.75" customHeight="1">
      <c r="A17" s="26" t="s">
        <v>86</v>
      </c>
      <c r="B17" s="23" t="s">
        <v>88</v>
      </c>
    </row>
    <row r="18" spans="1:2" ht="24.75" customHeight="1">
      <c r="A18" s="27" t="s">
        <v>87</v>
      </c>
      <c r="B18" s="23">
        <v>500</v>
      </c>
    </row>
    <row r="19" spans="1:2" ht="12.75">
      <c r="A19" s="3"/>
      <c r="B19" s="2"/>
    </row>
    <row r="20" spans="1:2" ht="12.75">
      <c r="A20" s="24" t="s">
        <v>89</v>
      </c>
      <c r="B20" s="2"/>
    </row>
    <row r="21" spans="1:2" ht="39" customHeight="1">
      <c r="A21" s="28" t="s">
        <v>91</v>
      </c>
      <c r="B21" s="28" t="s">
        <v>90</v>
      </c>
    </row>
    <row r="22" spans="1:2" ht="33.75" customHeight="1">
      <c r="A22" s="27" t="s">
        <v>92</v>
      </c>
      <c r="B22" s="23"/>
    </row>
    <row r="23" spans="1:2" ht="24.75" customHeight="1">
      <c r="A23" s="26" t="s">
        <v>93</v>
      </c>
      <c r="B23" s="23" t="s">
        <v>88</v>
      </c>
    </row>
  </sheetData>
  <mergeCells count="2">
    <mergeCell ref="A1:B1"/>
    <mergeCell ref="A3:B3"/>
  </mergeCells>
  <printOptions/>
  <pageMargins left="0.75" right="0.75" top="1" bottom="0.7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37"/>
  <sheetViews>
    <sheetView showGridLines="0" showZeros="0" tabSelected="1" workbookViewId="0" topLeftCell="A1">
      <selection activeCell="N7" sqref="N7"/>
    </sheetView>
  </sheetViews>
  <sheetFormatPr defaultColWidth="9.7109375" defaultRowHeight="12.75"/>
  <cols>
    <col min="1" max="1" width="3.7109375" style="73" customWidth="1"/>
    <col min="2" max="2" width="23.28125" style="30" customWidth="1"/>
    <col min="3" max="3" width="13.28125" style="73" customWidth="1"/>
    <col min="4" max="4" width="7.421875" style="73" hidden="1" customWidth="1"/>
    <col min="5" max="5" width="5.7109375" style="64" hidden="1" customWidth="1"/>
    <col min="6" max="6" width="7.421875" style="73" customWidth="1"/>
    <col min="7" max="7" width="3.8515625" style="53" customWidth="1"/>
    <col min="8" max="8" width="8.8515625" style="44" customWidth="1"/>
    <col min="9" max="11" width="4.00390625" style="74" hidden="1" customWidth="1"/>
    <col min="12" max="12" width="8.421875" style="44" customWidth="1"/>
    <col min="13" max="13" width="17.57421875" style="30" customWidth="1"/>
    <col min="14" max="14" width="11.57421875" style="30" customWidth="1"/>
    <col min="15" max="15" width="16.140625" style="44" customWidth="1"/>
    <col min="16" max="16" width="4.57421875" style="30" customWidth="1"/>
    <col min="17" max="17" width="10.8515625" style="44" customWidth="1"/>
    <col min="18" max="18" width="5.57421875" style="30" hidden="1" customWidth="1"/>
    <col min="19" max="19" width="5.28125" style="30" hidden="1" customWidth="1"/>
    <col min="20" max="21" width="7.00390625" style="30" hidden="1" customWidth="1"/>
    <col min="22" max="22" width="6.57421875" style="30" hidden="1" customWidth="1"/>
    <col min="23" max="23" width="6.00390625" style="30" hidden="1" customWidth="1"/>
    <col min="24" max="24" width="7.00390625" style="30" hidden="1" customWidth="1"/>
    <col min="25" max="25" width="5.00390625" style="30" hidden="1" customWidth="1"/>
    <col min="26" max="26" width="6.00390625" style="30" hidden="1" customWidth="1"/>
    <col min="27" max="28" width="5.421875" style="30" hidden="1" customWidth="1"/>
    <col min="29" max="29" width="6.00390625" style="30" hidden="1" customWidth="1"/>
    <col min="30" max="30" width="7.00390625" style="30" hidden="1" customWidth="1"/>
    <col min="31" max="31" width="5.00390625" style="30" hidden="1" customWidth="1"/>
    <col min="32" max="32" width="6.00390625" style="30" hidden="1" customWidth="1"/>
    <col min="33" max="33" width="7.00390625" style="30" hidden="1" customWidth="1"/>
    <col min="34" max="34" width="5.00390625" style="30" hidden="1" customWidth="1"/>
    <col min="35" max="35" width="6.00390625" style="30" hidden="1" customWidth="1"/>
    <col min="36" max="36" width="7.00390625" style="30" hidden="1" customWidth="1"/>
    <col min="37" max="37" width="5.00390625" style="30" hidden="1" customWidth="1"/>
    <col min="38" max="38" width="6.00390625" style="30" hidden="1" customWidth="1"/>
    <col min="39" max="39" width="7.00390625" style="30" hidden="1" customWidth="1"/>
    <col min="40" max="40" width="5.00390625" style="30" hidden="1" customWidth="1"/>
    <col min="41" max="41" width="6.00390625" style="30" hidden="1" customWidth="1"/>
    <col min="42" max="42" width="7.00390625" style="30" hidden="1" customWidth="1"/>
    <col min="43" max="43" width="5.00390625" style="30" hidden="1" customWidth="1"/>
    <col min="44" max="44" width="6.00390625" style="30" hidden="1" customWidth="1"/>
    <col min="45" max="45" width="7.00390625" style="30" hidden="1" customWidth="1"/>
    <col min="46" max="46" width="5.00390625" style="30" hidden="1" customWidth="1"/>
    <col min="47" max="47" width="6.00390625" style="30" hidden="1" customWidth="1"/>
    <col min="48" max="48" width="7.00390625" style="30" hidden="1" customWidth="1"/>
    <col min="49" max="49" width="5.00390625" style="30" hidden="1" customWidth="1"/>
    <col min="50" max="83" width="8.140625" style="30" hidden="1" customWidth="1"/>
    <col min="84" max="134" width="0" style="30" hidden="1" customWidth="1"/>
    <col min="135" max="135" width="1.1484375" style="30" customWidth="1"/>
    <col min="136" max="16384" width="0" style="30" hidden="1" customWidth="1"/>
  </cols>
  <sheetData>
    <row r="1" ht="15">
      <c r="P1" s="89" t="s">
        <v>97</v>
      </c>
    </row>
    <row r="2" spans="1:135" ht="18.75" customHeight="1">
      <c r="A2" s="81" t="s">
        <v>96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EE2" s="31"/>
    </row>
    <row r="3" spans="1:135" ht="8.2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EE3" s="31"/>
    </row>
    <row r="4" spans="1:135" ht="17.25" customHeight="1" thickBot="1">
      <c r="A4" s="32"/>
      <c r="B4" s="85"/>
      <c r="C4" s="86"/>
      <c r="D4" s="86"/>
      <c r="E4" s="87"/>
      <c r="F4" s="86"/>
      <c r="G4" s="35"/>
      <c r="H4" s="36"/>
      <c r="I4" s="37"/>
      <c r="J4" s="37"/>
      <c r="K4" s="37"/>
      <c r="L4" s="90" t="s">
        <v>48</v>
      </c>
      <c r="M4" s="90"/>
      <c r="N4" s="91">
        <f>P4/25.4</f>
        <v>0.14173228346456693</v>
      </c>
      <c r="O4" s="76" t="s">
        <v>49</v>
      </c>
      <c r="P4" s="39">
        <v>3.6</v>
      </c>
      <c r="Q4" s="38" t="s">
        <v>41</v>
      </c>
      <c r="EE4" s="31"/>
    </row>
    <row r="5" spans="1:135" ht="33" customHeight="1" thickBot="1">
      <c r="A5" s="32"/>
      <c r="B5" s="92" t="s">
        <v>98</v>
      </c>
      <c r="C5" s="92"/>
      <c r="D5" s="92"/>
      <c r="E5" s="92"/>
      <c r="F5" s="92"/>
      <c r="G5" s="40"/>
      <c r="H5" s="40"/>
      <c r="I5" s="40"/>
      <c r="J5" s="40"/>
      <c r="K5" s="40"/>
      <c r="L5" s="41"/>
      <c r="N5" s="40"/>
      <c r="O5" s="42"/>
      <c r="P5" s="40"/>
      <c r="Q5" s="42"/>
      <c r="EE5" s="31"/>
    </row>
    <row r="6" spans="1:135" ht="21" thickBot="1">
      <c r="A6" s="43"/>
      <c r="B6" s="85"/>
      <c r="C6" s="88"/>
      <c r="D6" s="88"/>
      <c r="E6" s="87"/>
      <c r="F6" s="88"/>
      <c r="G6" s="40"/>
      <c r="H6" s="40"/>
      <c r="I6" s="40"/>
      <c r="J6" s="40"/>
      <c r="K6" s="40"/>
      <c r="L6" s="226" t="s">
        <v>105</v>
      </c>
      <c r="M6" s="227" t="s">
        <v>106</v>
      </c>
      <c r="N6" s="45" t="s">
        <v>52</v>
      </c>
      <c r="O6" s="46" t="s">
        <v>53</v>
      </c>
      <c r="P6" s="47"/>
      <c r="Q6" s="48"/>
      <c r="EE6" s="31"/>
    </row>
    <row r="7" spans="1:135" ht="14.25" customHeight="1">
      <c r="A7" s="49"/>
      <c r="B7" s="77"/>
      <c r="C7" s="77"/>
      <c r="D7" s="77"/>
      <c r="E7" s="77"/>
      <c r="F7" s="77"/>
      <c r="G7" s="50"/>
      <c r="H7" s="51"/>
      <c r="I7" s="51"/>
      <c r="J7" s="51"/>
      <c r="K7" s="51"/>
      <c r="L7" s="93" t="s">
        <v>51</v>
      </c>
      <c r="M7" s="94" t="s">
        <v>59</v>
      </c>
      <c r="N7" s="95">
        <v>226</v>
      </c>
      <c r="O7" s="96">
        <f aca="true" t="shared" si="0" ref="O7:O13">2*N7</f>
        <v>452</v>
      </c>
      <c r="P7" s="52"/>
      <c r="Q7" s="37"/>
      <c r="EE7" s="31"/>
    </row>
    <row r="8" spans="1:135" ht="14.25" customHeight="1">
      <c r="A8" s="49"/>
      <c r="B8" s="171" t="s">
        <v>101</v>
      </c>
      <c r="C8" s="77"/>
      <c r="D8" s="77"/>
      <c r="E8" s="77"/>
      <c r="F8" s="77"/>
      <c r="G8" s="50"/>
      <c r="H8" s="37"/>
      <c r="I8" s="37"/>
      <c r="J8" s="37"/>
      <c r="K8" s="37"/>
      <c r="L8" s="97" t="s">
        <v>57</v>
      </c>
      <c r="M8" s="98" t="s">
        <v>60</v>
      </c>
      <c r="N8" s="99">
        <v>236</v>
      </c>
      <c r="O8" s="100">
        <f t="shared" si="0"/>
        <v>472</v>
      </c>
      <c r="P8" s="52"/>
      <c r="Q8" s="37"/>
      <c r="EE8" s="31"/>
    </row>
    <row r="9" spans="1:135" ht="14.25" customHeight="1">
      <c r="A9" s="43"/>
      <c r="B9" s="83"/>
      <c r="C9" s="83"/>
      <c r="D9" s="83"/>
      <c r="E9" s="83"/>
      <c r="F9" s="83"/>
      <c r="H9" s="54"/>
      <c r="I9" s="55"/>
      <c r="J9" s="55"/>
      <c r="K9" s="55"/>
      <c r="L9" s="97" t="s">
        <v>54</v>
      </c>
      <c r="M9" s="98" t="s">
        <v>61</v>
      </c>
      <c r="N9" s="99">
        <v>256</v>
      </c>
      <c r="O9" s="100">
        <f t="shared" si="0"/>
        <v>512</v>
      </c>
      <c r="P9" s="56"/>
      <c r="Q9" s="57"/>
      <c r="EE9" s="31"/>
    </row>
    <row r="10" spans="1:135" ht="14.25" customHeight="1">
      <c r="A10" s="49"/>
      <c r="G10" s="58"/>
      <c r="H10" s="59"/>
      <c r="I10" s="59"/>
      <c r="J10" s="59"/>
      <c r="K10" s="59"/>
      <c r="L10" s="97" t="s">
        <v>58</v>
      </c>
      <c r="M10" s="98" t="s">
        <v>62</v>
      </c>
      <c r="N10" s="99">
        <v>266</v>
      </c>
      <c r="O10" s="100">
        <f t="shared" si="0"/>
        <v>532</v>
      </c>
      <c r="P10" s="33"/>
      <c r="Q10" s="37"/>
      <c r="EE10" s="31"/>
    </row>
    <row r="11" spans="1:135" ht="14.25" customHeight="1">
      <c r="A11" s="49"/>
      <c r="B11" s="59"/>
      <c r="C11" s="49"/>
      <c r="D11" s="49"/>
      <c r="E11" s="34"/>
      <c r="F11" s="49"/>
      <c r="G11" s="50"/>
      <c r="H11" s="37"/>
      <c r="I11" s="37"/>
      <c r="J11" s="37"/>
      <c r="K11" s="37"/>
      <c r="L11" s="97" t="s">
        <v>55</v>
      </c>
      <c r="M11" s="98" t="s">
        <v>63</v>
      </c>
      <c r="N11" s="99">
        <v>280</v>
      </c>
      <c r="O11" s="100">
        <f t="shared" si="0"/>
        <v>560</v>
      </c>
      <c r="P11" s="52"/>
      <c r="Q11" s="37"/>
      <c r="EE11" s="31"/>
    </row>
    <row r="12" spans="1:135" ht="14.25" customHeight="1">
      <c r="A12" s="49"/>
      <c r="C12" s="49"/>
      <c r="D12" s="49"/>
      <c r="E12" s="34"/>
      <c r="F12" s="49"/>
      <c r="G12" s="50"/>
      <c r="H12" s="37"/>
      <c r="I12" s="37"/>
      <c r="J12" s="37"/>
      <c r="K12" s="37"/>
      <c r="L12" s="97" t="s">
        <v>56</v>
      </c>
      <c r="M12" s="98" t="s">
        <v>64</v>
      </c>
      <c r="N12" s="99">
        <v>312</v>
      </c>
      <c r="O12" s="100">
        <f t="shared" si="0"/>
        <v>624</v>
      </c>
      <c r="P12" s="52"/>
      <c r="Q12" s="37"/>
      <c r="EE12" s="31"/>
    </row>
    <row r="13" spans="1:135" ht="14.25" customHeight="1" thickBot="1">
      <c r="A13" s="49"/>
      <c r="B13" s="59"/>
      <c r="C13" s="49"/>
      <c r="D13" s="49"/>
      <c r="E13" s="34"/>
      <c r="F13" s="49"/>
      <c r="G13" s="50"/>
      <c r="H13" s="37"/>
      <c r="I13" s="37"/>
      <c r="J13" s="37"/>
      <c r="K13" s="37"/>
      <c r="L13" s="101" t="s">
        <v>69</v>
      </c>
      <c r="M13" s="102" t="s">
        <v>70</v>
      </c>
      <c r="N13" s="103">
        <v>312</v>
      </c>
      <c r="O13" s="104">
        <f t="shared" si="0"/>
        <v>624</v>
      </c>
      <c r="P13" s="52"/>
      <c r="Q13" s="37"/>
      <c r="EE13" s="31"/>
    </row>
    <row r="14" spans="1:135" ht="6.75" customHeight="1" thickBot="1">
      <c r="A14" s="49"/>
      <c r="B14" s="59"/>
      <c r="C14" s="49"/>
      <c r="D14" s="49"/>
      <c r="E14" s="34"/>
      <c r="F14" s="49"/>
      <c r="G14" s="50"/>
      <c r="H14" s="37"/>
      <c r="I14" s="37"/>
      <c r="J14" s="37"/>
      <c r="K14" s="37"/>
      <c r="L14" s="60"/>
      <c r="M14" s="61"/>
      <c r="N14" s="62"/>
      <c r="O14" s="63"/>
      <c r="P14" s="52"/>
      <c r="Q14" s="37"/>
      <c r="EE14" s="31"/>
    </row>
    <row r="15" spans="1:136" s="66" customFormat="1" ht="13.5">
      <c r="A15" s="105"/>
      <c r="B15" s="106"/>
      <c r="C15" s="208"/>
      <c r="D15" s="107"/>
      <c r="E15" s="108"/>
      <c r="F15" s="208" t="s">
        <v>0</v>
      </c>
      <c r="G15" s="211"/>
      <c r="H15" s="212" t="s">
        <v>1</v>
      </c>
      <c r="I15" s="110"/>
      <c r="J15" s="110"/>
      <c r="K15" s="110"/>
      <c r="L15" s="109" t="s">
        <v>2</v>
      </c>
      <c r="M15" s="208" t="s">
        <v>2</v>
      </c>
      <c r="N15" s="109" t="s">
        <v>3</v>
      </c>
      <c r="O15" s="208" t="s">
        <v>4</v>
      </c>
      <c r="P15" s="105"/>
      <c r="Q15" s="105" t="s">
        <v>5</v>
      </c>
      <c r="R15" s="65"/>
      <c r="ED15" s="67"/>
      <c r="EE15" s="31"/>
      <c r="EF15" s="65"/>
    </row>
    <row r="16" spans="1:136" s="66" customFormat="1" ht="13.5">
      <c r="A16" s="111" t="s">
        <v>6</v>
      </c>
      <c r="B16" s="112"/>
      <c r="C16" s="209" t="s">
        <v>7</v>
      </c>
      <c r="D16" s="107"/>
      <c r="E16" s="108"/>
      <c r="F16" s="209" t="s">
        <v>8</v>
      </c>
      <c r="G16" s="213"/>
      <c r="H16" s="214" t="s">
        <v>9</v>
      </c>
      <c r="I16" s="110"/>
      <c r="J16" s="110"/>
      <c r="K16" s="110"/>
      <c r="L16" s="113" t="s">
        <v>10</v>
      </c>
      <c r="M16" s="209" t="s">
        <v>10</v>
      </c>
      <c r="N16" s="113" t="s">
        <v>10</v>
      </c>
      <c r="O16" s="209" t="s">
        <v>10</v>
      </c>
      <c r="P16" s="111"/>
      <c r="Q16" s="111" t="s">
        <v>45</v>
      </c>
      <c r="R16" s="65"/>
      <c r="U16" s="68" t="s">
        <v>11</v>
      </c>
      <c r="X16" s="68" t="s">
        <v>12</v>
      </c>
      <c r="AA16" s="68" t="s">
        <v>13</v>
      </c>
      <c r="AD16" s="68" t="s">
        <v>14</v>
      </c>
      <c r="AG16" s="68" t="s">
        <v>15</v>
      </c>
      <c r="AJ16" s="68" t="s">
        <v>16</v>
      </c>
      <c r="AM16" s="68" t="s">
        <v>17</v>
      </c>
      <c r="AP16" s="68" t="s">
        <v>18</v>
      </c>
      <c r="AS16" s="68" t="s">
        <v>19</v>
      </c>
      <c r="AV16" s="68" t="s">
        <v>20</v>
      </c>
      <c r="AY16" s="68"/>
      <c r="ED16" s="67"/>
      <c r="EE16" s="31"/>
      <c r="EF16" s="65"/>
    </row>
    <row r="17" spans="1:136" s="66" customFormat="1" ht="14.25" thickBot="1">
      <c r="A17" s="114" t="s">
        <v>21</v>
      </c>
      <c r="B17" s="114" t="s">
        <v>22</v>
      </c>
      <c r="C17" s="210" t="s">
        <v>23</v>
      </c>
      <c r="D17" s="115"/>
      <c r="E17" s="116"/>
      <c r="F17" s="210" t="s">
        <v>23</v>
      </c>
      <c r="G17" s="215" t="s">
        <v>24</v>
      </c>
      <c r="H17" s="216" t="s">
        <v>43</v>
      </c>
      <c r="I17" s="118"/>
      <c r="J17" s="119"/>
      <c r="K17" s="120"/>
      <c r="L17" s="117" t="s">
        <v>44</v>
      </c>
      <c r="M17" s="210" t="s">
        <v>25</v>
      </c>
      <c r="N17" s="117" t="s">
        <v>44</v>
      </c>
      <c r="O17" s="210" t="s">
        <v>25</v>
      </c>
      <c r="P17" s="114"/>
      <c r="Q17" s="114" t="s">
        <v>26</v>
      </c>
      <c r="R17" s="65"/>
      <c r="T17" s="82" t="e">
        <f>#REF!</f>
        <v>#REF!</v>
      </c>
      <c r="U17" s="82"/>
      <c r="V17" s="82"/>
      <c r="W17" s="82" t="e">
        <f>#REF!</f>
        <v>#REF!</v>
      </c>
      <c r="X17" s="82"/>
      <c r="Y17" s="82"/>
      <c r="Z17" s="82" t="e">
        <f>#REF!</f>
        <v>#REF!</v>
      </c>
      <c r="AA17" s="82"/>
      <c r="AB17" s="82"/>
      <c r="AC17" s="82" t="e">
        <f>#REF!</f>
        <v>#REF!</v>
      </c>
      <c r="AD17" s="82"/>
      <c r="AE17" s="82"/>
      <c r="AF17" s="82" t="e">
        <f>#REF!</f>
        <v>#REF!</v>
      </c>
      <c r="AG17" s="82"/>
      <c r="AH17" s="82"/>
      <c r="AI17" s="82" t="e">
        <f>#REF!</f>
        <v>#REF!</v>
      </c>
      <c r="AJ17" s="82"/>
      <c r="AK17" s="82"/>
      <c r="AL17" s="82" t="e">
        <f>#REF!</f>
        <v>#REF!</v>
      </c>
      <c r="AM17" s="82"/>
      <c r="AN17" s="82"/>
      <c r="AO17" s="82" t="e">
        <f>#REF!</f>
        <v>#REF!</v>
      </c>
      <c r="AP17" s="82"/>
      <c r="AQ17" s="82"/>
      <c r="AR17" s="82" t="e">
        <f>#REF!</f>
        <v>#REF!</v>
      </c>
      <c r="AS17" s="82"/>
      <c r="AT17" s="82"/>
      <c r="AU17" s="82" t="e">
        <f>#REF!</f>
        <v>#REF!</v>
      </c>
      <c r="AV17" s="82"/>
      <c r="AW17" s="82"/>
      <c r="ED17" s="67"/>
      <c r="EE17" s="31"/>
      <c r="EF17" s="65"/>
    </row>
    <row r="18" spans="1:136" s="66" customFormat="1" ht="5.25" customHeight="1" thickBot="1">
      <c r="A18" s="107"/>
      <c r="B18" s="121"/>
      <c r="C18" s="107"/>
      <c r="D18" s="107"/>
      <c r="E18" s="108"/>
      <c r="F18" s="107"/>
      <c r="G18" s="122"/>
      <c r="H18" s="110"/>
      <c r="I18" s="110"/>
      <c r="J18" s="110"/>
      <c r="K18" s="110"/>
      <c r="L18" s="110"/>
      <c r="M18" s="121"/>
      <c r="N18" s="110"/>
      <c r="O18" s="121"/>
      <c r="P18" s="123"/>
      <c r="Q18" s="124"/>
      <c r="ED18" s="67"/>
      <c r="EE18" s="31"/>
      <c r="EF18" s="65"/>
    </row>
    <row r="19" spans="1:136" s="66" customFormat="1" ht="20.25" customHeight="1" thickBot="1">
      <c r="A19" s="125">
        <v>1</v>
      </c>
      <c r="B19" s="126" t="s">
        <v>50</v>
      </c>
      <c r="C19" s="127">
        <v>301</v>
      </c>
      <c r="D19" s="128">
        <v>3</v>
      </c>
      <c r="E19" s="129">
        <f>VLOOKUP(D19,'Formulas H'!$A$5:$V$10,G19+2,FALSE)</f>
        <v>7.937007874015748</v>
      </c>
      <c r="F19" s="127">
        <v>1</v>
      </c>
      <c r="G19" s="127">
        <v>7</v>
      </c>
      <c r="H19" s="130">
        <v>312</v>
      </c>
      <c r="I19" s="131">
        <f>VLOOKUP(D19,'Formulas H'!$A$3:$Y$6,23,FALSE)</f>
        <v>0.7</v>
      </c>
      <c r="J19" s="131">
        <f>VLOOKUP(D19,'Formulas H'!$A$3:$Y$7,24,FALSE)</f>
        <v>0</v>
      </c>
      <c r="K19" s="131">
        <f>VLOOKUP(D19,'Formulas H'!$A$3:$Y$7,25,FALSE)</f>
        <v>0.3</v>
      </c>
      <c r="L19" s="132">
        <f>IF(ISERROR(I19*Q19),0,(I19*Q19))</f>
        <v>48.151181102362195</v>
      </c>
      <c r="M19" s="133" t="s">
        <v>104</v>
      </c>
      <c r="N19" s="132">
        <f>IF(ISERROR(K19*Q19),0,(K19*Q19))</f>
        <v>20.636220472440943</v>
      </c>
      <c r="O19" s="133" t="s">
        <v>104</v>
      </c>
      <c r="P19" s="134"/>
      <c r="Q19" s="135">
        <f>IF(ISERROR(((H19/36)*E19)*F19),0,((H19/36)*E19)*F19)</f>
        <v>68.78740157480314</v>
      </c>
      <c r="R19" s="65"/>
      <c r="T19" s="69" t="e">
        <f>IF($M19=#REF!,$L19,0)</f>
        <v>#REF!</v>
      </c>
      <c r="U19" s="69" t="e">
        <f>IF(#REF!=#REF!,#REF!,0)</f>
        <v>#REF!</v>
      </c>
      <c r="V19" s="69" t="e">
        <f>IF($O19=#REF!,$N19,0)</f>
        <v>#REF!</v>
      </c>
      <c r="W19" s="69" t="e">
        <f>IF($M19=#REF!,$L19,0)</f>
        <v>#REF!</v>
      </c>
      <c r="X19" s="69" t="e">
        <f>IF(#REF!=#REF!,#REF!,0)</f>
        <v>#REF!</v>
      </c>
      <c r="Y19" s="69" t="e">
        <f>IF($O19=#REF!,$N19,0)</f>
        <v>#REF!</v>
      </c>
      <c r="Z19" s="69" t="e">
        <f>IF($M19=#REF!,$L19,0)</f>
        <v>#REF!</v>
      </c>
      <c r="AA19" s="69" t="e">
        <f>IF(#REF!=#REF!,#REF!,0)</f>
        <v>#REF!</v>
      </c>
      <c r="AB19" s="69" t="e">
        <f>IF($O19=#REF!,$N19,0)</f>
        <v>#REF!</v>
      </c>
      <c r="AC19" s="69" t="e">
        <f>IF(#REF!="0",0,IF($M19=#REF!,$L19,0))</f>
        <v>#REF!</v>
      </c>
      <c r="AD19" s="69" t="e">
        <f>IF(#REF!=#REF!,#REF!,0)</f>
        <v>#REF!</v>
      </c>
      <c r="AE19" s="69" t="e">
        <f>IF($O19=#REF!,$N19,0)</f>
        <v>#REF!</v>
      </c>
      <c r="AF19" s="69" t="e">
        <f>IF($M19=#REF!,$L19,0)</f>
        <v>#REF!</v>
      </c>
      <c r="AG19" s="69" t="e">
        <f>IF(#REF!=#REF!,#REF!,0)</f>
        <v>#REF!</v>
      </c>
      <c r="AH19" s="69" t="e">
        <f>IF($O19=#REF!,$N19,0)</f>
        <v>#REF!</v>
      </c>
      <c r="AI19" s="69" t="e">
        <f>IF($M19=#REF!,$L19,0)</f>
        <v>#REF!</v>
      </c>
      <c r="AJ19" s="69" t="e">
        <f>IF(#REF!=#REF!,#REF!,0)</f>
        <v>#REF!</v>
      </c>
      <c r="AK19" s="69" t="e">
        <f>IF($O19=#REF!,$N19,0)</f>
        <v>#REF!</v>
      </c>
      <c r="AL19" s="69" t="e">
        <f>IF($M19=#REF!,$L19,0)</f>
        <v>#REF!</v>
      </c>
      <c r="AM19" s="69" t="e">
        <f>IF(#REF!=#REF!,#REF!,0)</f>
        <v>#REF!</v>
      </c>
      <c r="AN19" s="69" t="e">
        <f>IF($O19=#REF!,$N19,0)</f>
        <v>#REF!</v>
      </c>
      <c r="AO19" s="69" t="e">
        <f>IF($M19=#REF!,$L19,0)</f>
        <v>#REF!</v>
      </c>
      <c r="AP19" s="69" t="e">
        <f>IF(#REF!=#REF!,#REF!,0)</f>
        <v>#REF!</v>
      </c>
      <c r="AQ19" s="69" t="e">
        <f>IF($O19=#REF!,$N19,0)</f>
        <v>#REF!</v>
      </c>
      <c r="AR19" s="69" t="e">
        <f>IF($M19=#REF!,$L19,0)</f>
        <v>#REF!</v>
      </c>
      <c r="AS19" s="69" t="e">
        <f>IF(#REF!=#REF!,#REF!,0)</f>
        <v>#REF!</v>
      </c>
      <c r="AT19" s="69" t="e">
        <f>IF($O19=#REF!,$N19,0)</f>
        <v>#REF!</v>
      </c>
      <c r="AU19" s="69" t="e">
        <f>IF($M19=#REF!,$L19,0)</f>
        <v>#REF!</v>
      </c>
      <c r="AV19" s="69" t="e">
        <f>IF(#REF!=#REF!,#REF!,0)</f>
        <v>#REF!</v>
      </c>
      <c r="AW19" s="69" t="e">
        <f>IF($O19=#REF!,$N19,0)</f>
        <v>#REF!</v>
      </c>
      <c r="ED19" s="67"/>
      <c r="EE19" s="31"/>
      <c r="EF19" s="65"/>
    </row>
    <row r="20" spans="1:136" s="66" customFormat="1" ht="0.75" customHeight="1">
      <c r="A20" s="136"/>
      <c r="B20" s="137"/>
      <c r="C20" s="136"/>
      <c r="D20" s="136"/>
      <c r="E20" s="138"/>
      <c r="F20" s="139"/>
      <c r="G20" s="139"/>
      <c r="H20" s="139">
        <v>90</v>
      </c>
      <c r="I20" s="140" t="e">
        <f>VLOOKUP(D20,'Formulas H'!A20:Y56,23,FALSE)</f>
        <v>#N/A</v>
      </c>
      <c r="J20" s="140" t="e">
        <f>VLOOKUP(D20,'Formulas H'!A20:Y57,24,FALSE)</f>
        <v>#N/A</v>
      </c>
      <c r="K20" s="140" t="e">
        <f>VLOOKUP(D20,'Formulas H'!A20:Y57,25,FALSE)</f>
        <v>#N/A</v>
      </c>
      <c r="L20" s="141"/>
      <c r="M20" s="142" t="s">
        <v>72</v>
      </c>
      <c r="N20" s="143">
        <f>Q20-L20</f>
        <v>0</v>
      </c>
      <c r="O20" s="144"/>
      <c r="P20" s="145"/>
      <c r="Q20" s="143">
        <f>IF(ISERROR(((H20/36)*E20)*F20),0,((H20/36)*E20)*F20)</f>
        <v>0</v>
      </c>
      <c r="T20" s="70"/>
      <c r="U20" s="71" t="e">
        <f>IF(AND($M20=#REF!,#REF!=#REF!),$L20+#REF!,IF(AND($M20=#REF!,$P20=#REF!),$L20+$N20,IF($M20=#REF!,$L20,IF(#REF!=#REF!,#REF!,IF($P20=#REF!,$N20,0)))))</f>
        <v>#REF!</v>
      </c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1" t="e">
        <f>IF($M20=#REF!,$L20,0)</f>
        <v>#REF!</v>
      </c>
      <c r="AG20" s="71" t="e">
        <f>IF(#REF!=#REF!,#REF!,0)</f>
        <v>#REF!</v>
      </c>
      <c r="AH20" s="71" t="e">
        <f>IF($P20=#REF!,$N20,0)</f>
        <v>#REF!</v>
      </c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ED20" s="67"/>
      <c r="EE20" s="31"/>
      <c r="EF20" s="65"/>
    </row>
    <row r="21" spans="1:136" s="66" customFormat="1" ht="13.5">
      <c r="A21" s="107"/>
      <c r="B21" s="121"/>
      <c r="C21" s="146"/>
      <c r="D21" s="146"/>
      <c r="E21" s="147"/>
      <c r="F21" s="148"/>
      <c r="G21" s="148"/>
      <c r="H21" s="149"/>
      <c r="I21" s="149"/>
      <c r="J21" s="149"/>
      <c r="K21" s="149"/>
      <c r="L21" s="150">
        <f>SUM(L19:L19)</f>
        <v>48.151181102362195</v>
      </c>
      <c r="M21" s="151"/>
      <c r="N21" s="150">
        <f>SUM(N19:N19)</f>
        <v>20.636220472440943</v>
      </c>
      <c r="O21" s="152"/>
      <c r="P21" s="151"/>
      <c r="Q21" s="150">
        <f>SUM(Q19:Q19)</f>
        <v>68.78740157480314</v>
      </c>
      <c r="T21" s="70" t="e">
        <f aca="true" t="shared" si="1" ref="T21:AW21">SUM(T19:T20)</f>
        <v>#REF!</v>
      </c>
      <c r="U21" s="70" t="e">
        <f t="shared" si="1"/>
        <v>#REF!</v>
      </c>
      <c r="V21" s="70" t="e">
        <f t="shared" si="1"/>
        <v>#REF!</v>
      </c>
      <c r="W21" s="70" t="e">
        <f t="shared" si="1"/>
        <v>#REF!</v>
      </c>
      <c r="X21" s="70" t="e">
        <f t="shared" si="1"/>
        <v>#REF!</v>
      </c>
      <c r="Y21" s="70" t="e">
        <f t="shared" si="1"/>
        <v>#REF!</v>
      </c>
      <c r="Z21" s="70" t="e">
        <f t="shared" si="1"/>
        <v>#REF!</v>
      </c>
      <c r="AA21" s="70" t="e">
        <f t="shared" si="1"/>
        <v>#REF!</v>
      </c>
      <c r="AB21" s="70" t="e">
        <f t="shared" si="1"/>
        <v>#REF!</v>
      </c>
      <c r="AC21" s="70" t="e">
        <f t="shared" si="1"/>
        <v>#REF!</v>
      </c>
      <c r="AD21" s="70" t="e">
        <f t="shared" si="1"/>
        <v>#REF!</v>
      </c>
      <c r="AE21" s="70" t="e">
        <f t="shared" si="1"/>
        <v>#REF!</v>
      </c>
      <c r="AF21" s="70" t="e">
        <f t="shared" si="1"/>
        <v>#REF!</v>
      </c>
      <c r="AG21" s="70" t="e">
        <f t="shared" si="1"/>
        <v>#REF!</v>
      </c>
      <c r="AH21" s="70" t="e">
        <f t="shared" si="1"/>
        <v>#REF!</v>
      </c>
      <c r="AI21" s="70" t="e">
        <f t="shared" si="1"/>
        <v>#REF!</v>
      </c>
      <c r="AJ21" s="70" t="e">
        <f t="shared" si="1"/>
        <v>#REF!</v>
      </c>
      <c r="AK21" s="70" t="e">
        <f t="shared" si="1"/>
        <v>#REF!</v>
      </c>
      <c r="AL21" s="70" t="e">
        <f t="shared" si="1"/>
        <v>#REF!</v>
      </c>
      <c r="AM21" s="70" t="e">
        <f t="shared" si="1"/>
        <v>#REF!</v>
      </c>
      <c r="AN21" s="70" t="e">
        <f t="shared" si="1"/>
        <v>#REF!</v>
      </c>
      <c r="AO21" s="70" t="e">
        <f t="shared" si="1"/>
        <v>#REF!</v>
      </c>
      <c r="AP21" s="70" t="e">
        <f t="shared" si="1"/>
        <v>#REF!</v>
      </c>
      <c r="AQ21" s="70" t="e">
        <f t="shared" si="1"/>
        <v>#REF!</v>
      </c>
      <c r="AR21" s="70" t="e">
        <f t="shared" si="1"/>
        <v>#REF!</v>
      </c>
      <c r="AS21" s="70" t="e">
        <f t="shared" si="1"/>
        <v>#REF!</v>
      </c>
      <c r="AT21" s="70" t="e">
        <f t="shared" si="1"/>
        <v>#REF!</v>
      </c>
      <c r="AU21" s="70" t="e">
        <f t="shared" si="1"/>
        <v>#REF!</v>
      </c>
      <c r="AV21" s="70" t="e">
        <f t="shared" si="1"/>
        <v>#REF!</v>
      </c>
      <c r="AW21" s="70" t="e">
        <f t="shared" si="1"/>
        <v>#REF!</v>
      </c>
      <c r="ED21" s="67"/>
      <c r="EE21" s="31"/>
      <c r="EF21" s="65"/>
    </row>
    <row r="22" spans="1:135" ht="6" customHeight="1">
      <c r="A22" s="107"/>
      <c r="B22" s="121"/>
      <c r="C22" s="146"/>
      <c r="D22" s="146"/>
      <c r="E22" s="147"/>
      <c r="F22" s="146"/>
      <c r="G22" s="153"/>
      <c r="H22" s="110"/>
      <c r="I22" s="110"/>
      <c r="J22" s="110"/>
      <c r="K22" s="110"/>
      <c r="L22" s="154"/>
      <c r="M22" s="121"/>
      <c r="N22" s="121"/>
      <c r="O22" s="155"/>
      <c r="P22" s="121"/>
      <c r="Q22" s="154"/>
      <c r="T22" s="72"/>
      <c r="U22" s="72" t="e">
        <f>SUM(T21:V21)*(1+M24)</f>
        <v>#REF!</v>
      </c>
      <c r="V22" s="72"/>
      <c r="W22" s="72"/>
      <c r="X22" s="72" t="e">
        <f>SUM(W21:Y21)*(1+M24)</f>
        <v>#REF!</v>
      </c>
      <c r="Y22" s="72"/>
      <c r="Z22" s="72"/>
      <c r="AA22" s="72" t="e">
        <f>SUM(Z21:AB21)*(1+M24)</f>
        <v>#REF!</v>
      </c>
      <c r="AB22" s="72"/>
      <c r="AC22" s="72"/>
      <c r="AD22" s="72" t="e">
        <f>SUM(AC21:AE21)*(1+M24)</f>
        <v>#REF!</v>
      </c>
      <c r="AE22" s="72"/>
      <c r="AF22" s="72"/>
      <c r="AG22" s="72" t="e">
        <f>SUM(AF21:AH21)*(1+M24)</f>
        <v>#REF!</v>
      </c>
      <c r="AH22" s="72"/>
      <c r="AI22" s="72"/>
      <c r="AJ22" s="72" t="e">
        <f>SUM(AI21:AK21)*(1+M24)</f>
        <v>#REF!</v>
      </c>
      <c r="AK22" s="72"/>
      <c r="AL22" s="72"/>
      <c r="AM22" s="72" t="e">
        <f>SUM(AL21:AN21)*(1+M24)</f>
        <v>#REF!</v>
      </c>
      <c r="AN22" s="72"/>
      <c r="AO22" s="72"/>
      <c r="AP22" s="72" t="e">
        <f>SUM(AO21:AQ21)*(1+M24)</f>
        <v>#REF!</v>
      </c>
      <c r="AQ22" s="72"/>
      <c r="AR22" s="72"/>
      <c r="AS22" s="72" t="e">
        <f>SUM(AR21:AT21)*(1+M24)</f>
        <v>#REF!</v>
      </c>
      <c r="AT22" s="72"/>
      <c r="AU22" s="72"/>
      <c r="AV22" s="72" t="e">
        <f>SUM(AU21:AW21)*(1+M24)</f>
        <v>#REF!</v>
      </c>
      <c r="AW22" s="72"/>
      <c r="EE22" s="31"/>
    </row>
    <row r="23" spans="1:135" ht="13.5" customHeight="1">
      <c r="A23" s="107"/>
      <c r="B23" s="121"/>
      <c r="C23" s="107"/>
      <c r="D23" s="107"/>
      <c r="E23" s="108"/>
      <c r="F23" s="107"/>
      <c r="G23" s="122"/>
      <c r="H23" s="110"/>
      <c r="I23" s="110"/>
      <c r="J23" s="110"/>
      <c r="K23" s="110"/>
      <c r="L23" s="107"/>
      <c r="M23" s="121"/>
      <c r="N23" s="150">
        <f>Q21</f>
        <v>68.78740157480314</v>
      </c>
      <c r="O23" s="121" t="s">
        <v>66</v>
      </c>
      <c r="P23" s="156"/>
      <c r="Q23" s="110"/>
      <c r="EE23" s="31"/>
    </row>
    <row r="24" spans="1:135" ht="13.5" customHeight="1" thickBot="1">
      <c r="A24" s="107"/>
      <c r="B24" s="121"/>
      <c r="C24" s="107"/>
      <c r="D24" s="107"/>
      <c r="E24" s="108"/>
      <c r="F24" s="107"/>
      <c r="G24" s="157"/>
      <c r="H24" s="217" t="s">
        <v>30</v>
      </c>
      <c r="I24" s="218"/>
      <c r="J24" s="218"/>
      <c r="K24" s="218"/>
      <c r="L24" s="219"/>
      <c r="M24" s="158">
        <v>0.1</v>
      </c>
      <c r="N24" s="159">
        <f>N23*M24</f>
        <v>6.878740157480315</v>
      </c>
      <c r="O24" s="121" t="s">
        <v>67</v>
      </c>
      <c r="P24" s="156"/>
      <c r="Q24" s="110"/>
      <c r="T24" s="72" t="e">
        <f>SUM(T22:AR22)</f>
        <v>#REF!</v>
      </c>
      <c r="EE24" s="31"/>
    </row>
    <row r="25" spans="1:135" ht="13.5" customHeight="1" thickBot="1">
      <c r="A25" s="107"/>
      <c r="B25" s="121"/>
      <c r="C25" s="107"/>
      <c r="D25" s="107"/>
      <c r="E25" s="108"/>
      <c r="F25" s="107"/>
      <c r="G25" s="122"/>
      <c r="H25" s="110"/>
      <c r="I25" s="110"/>
      <c r="J25" s="110"/>
      <c r="K25" s="110"/>
      <c r="L25" s="160"/>
      <c r="M25" s="161"/>
      <c r="N25" s="162">
        <f>SUM(N23:N24)</f>
        <v>75.66614173228345</v>
      </c>
      <c r="O25" s="163"/>
      <c r="P25" s="156"/>
      <c r="Q25" s="110"/>
      <c r="EE25" s="31"/>
    </row>
    <row r="26" spans="1:17" ht="14.25" thickBot="1">
      <c r="A26" s="108"/>
      <c r="B26" s="156"/>
      <c r="C26" s="108"/>
      <c r="D26" s="108"/>
      <c r="E26" s="108"/>
      <c r="F26" s="108"/>
      <c r="G26" s="164"/>
      <c r="H26" s="165"/>
      <c r="I26" s="165"/>
      <c r="J26" s="165"/>
      <c r="K26" s="165"/>
      <c r="L26" s="165"/>
      <c r="M26" s="156"/>
      <c r="N26" s="156"/>
      <c r="O26" s="165"/>
      <c r="P26" s="156"/>
      <c r="Q26" s="165"/>
    </row>
    <row r="27" spans="1:17" ht="14.25" thickBot="1">
      <c r="A27" s="166"/>
      <c r="B27" s="167"/>
      <c r="C27" s="204" t="s">
        <v>102</v>
      </c>
      <c r="D27" s="204"/>
      <c r="E27" s="204"/>
      <c r="F27" s="204"/>
      <c r="G27" s="205"/>
      <c r="H27" s="168">
        <v>1000</v>
      </c>
      <c r="I27" s="169" t="s">
        <v>68</v>
      </c>
      <c r="J27" s="75"/>
      <c r="K27" s="75"/>
      <c r="L27" s="75"/>
      <c r="M27" s="75"/>
      <c r="N27" s="170"/>
      <c r="O27" s="165"/>
      <c r="P27" s="156"/>
      <c r="Q27" s="165"/>
    </row>
    <row r="28" spans="1:17" ht="13.5">
      <c r="A28" s="166"/>
      <c r="B28" s="171"/>
      <c r="C28" s="146"/>
      <c r="D28" s="147"/>
      <c r="E28" s="172"/>
      <c r="F28" s="164"/>
      <c r="G28" s="173"/>
      <c r="H28" s="75"/>
      <c r="I28" s="75"/>
      <c r="J28" s="75"/>
      <c r="K28" s="75"/>
      <c r="L28" s="75"/>
      <c r="M28" s="75"/>
      <c r="N28" s="170"/>
      <c r="O28" s="165"/>
      <c r="P28" s="156"/>
      <c r="Q28" s="165"/>
    </row>
    <row r="29" spans="1:17" ht="13.5">
      <c r="A29" s="166"/>
      <c r="B29" s="75"/>
      <c r="C29" s="220"/>
      <c r="D29" s="174" t="s">
        <v>45</v>
      </c>
      <c r="E29" s="174"/>
      <c r="F29" s="223"/>
      <c r="G29" s="174"/>
      <c r="H29" s="174" t="s">
        <v>44</v>
      </c>
      <c r="I29" s="175"/>
      <c r="J29" s="175"/>
      <c r="K29" s="175"/>
      <c r="L29" s="174"/>
      <c r="M29" s="174" t="s">
        <v>10</v>
      </c>
      <c r="N29" s="174"/>
      <c r="O29" s="174" t="s">
        <v>31</v>
      </c>
      <c r="P29" s="176"/>
      <c r="Q29" s="174" t="s">
        <v>5</v>
      </c>
    </row>
    <row r="30" spans="1:17" ht="13.5">
      <c r="A30" s="166"/>
      <c r="B30" s="166"/>
      <c r="C30" s="221"/>
      <c r="D30" s="177" t="s">
        <v>36</v>
      </c>
      <c r="E30" s="177"/>
      <c r="F30" s="224" t="s">
        <v>32</v>
      </c>
      <c r="G30" s="177"/>
      <c r="H30" s="177" t="s">
        <v>33</v>
      </c>
      <c r="I30" s="175"/>
      <c r="J30" s="175"/>
      <c r="K30" s="175"/>
      <c r="L30" s="177"/>
      <c r="M30" s="177" t="s">
        <v>34</v>
      </c>
      <c r="N30" s="177"/>
      <c r="O30" s="177" t="s">
        <v>10</v>
      </c>
      <c r="P30" s="178"/>
      <c r="Q30" s="177" t="s">
        <v>37</v>
      </c>
    </row>
    <row r="31" spans="1:17" ht="13.5">
      <c r="A31" s="179"/>
      <c r="B31" s="180" t="s">
        <v>35</v>
      </c>
      <c r="C31" s="222" t="s">
        <v>95</v>
      </c>
      <c r="D31" s="181" t="s">
        <v>46</v>
      </c>
      <c r="E31" s="181"/>
      <c r="F31" s="225" t="s">
        <v>36</v>
      </c>
      <c r="G31" s="181"/>
      <c r="H31" s="181" t="s">
        <v>65</v>
      </c>
      <c r="I31" s="175"/>
      <c r="J31" s="183"/>
      <c r="K31" s="175"/>
      <c r="L31" s="181"/>
      <c r="M31" s="184" t="s">
        <v>47</v>
      </c>
      <c r="N31" s="181"/>
      <c r="O31" s="181" t="s">
        <v>65</v>
      </c>
      <c r="P31" s="185"/>
      <c r="Q31" s="181" t="s">
        <v>38</v>
      </c>
    </row>
    <row r="32" spans="1:17" ht="4.5" customHeight="1">
      <c r="A32" s="166"/>
      <c r="B32" s="166"/>
      <c r="C32" s="173"/>
      <c r="D32" s="166"/>
      <c r="E32" s="173"/>
      <c r="F32" s="173"/>
      <c r="G32" s="186"/>
      <c r="H32" s="173"/>
      <c r="I32" s="186"/>
      <c r="J32" s="186"/>
      <c r="K32" s="186"/>
      <c r="L32" s="173"/>
      <c r="M32" s="173"/>
      <c r="N32" s="173"/>
      <c r="O32" s="173"/>
      <c r="P32" s="173"/>
      <c r="Q32" s="173"/>
    </row>
    <row r="33" spans="1:17" ht="13.5">
      <c r="A33" s="187">
        <v>1</v>
      </c>
      <c r="B33" s="188" t="str">
        <f>M19</f>
        <v>T-45 Flame-Out STW</v>
      </c>
      <c r="C33" s="189">
        <v>6000</v>
      </c>
      <c r="D33" s="190">
        <v>6000</v>
      </c>
      <c r="E33" s="191"/>
      <c r="F33" s="192"/>
      <c r="G33" s="193"/>
      <c r="H33" s="194">
        <f>N25</f>
        <v>75.66614173228345</v>
      </c>
      <c r="I33" s="182"/>
      <c r="J33" s="195"/>
      <c r="K33" s="182"/>
      <c r="L33" s="193"/>
      <c r="M33" s="196">
        <f>(F33/C33)</f>
        <v>0</v>
      </c>
      <c r="N33" s="193"/>
      <c r="O33" s="197">
        <f>M33*H33</f>
        <v>0</v>
      </c>
      <c r="P33" s="198"/>
      <c r="Q33" s="199">
        <f>IF(C33=0,"Yds/Cn?",$H$27*H33/C33)</f>
        <v>12.611023622047242</v>
      </c>
    </row>
    <row r="34" spans="1:17" ht="14.25" thickBot="1">
      <c r="A34" s="166"/>
      <c r="B34" s="175"/>
      <c r="C34" s="182"/>
      <c r="D34" s="175"/>
      <c r="E34" s="182"/>
      <c r="F34" s="200"/>
      <c r="G34" s="182"/>
      <c r="H34" s="201"/>
      <c r="I34" s="182"/>
      <c r="J34" s="195"/>
      <c r="K34" s="182"/>
      <c r="L34" s="182"/>
      <c r="M34" s="195"/>
      <c r="N34" s="182"/>
      <c r="O34" s="202"/>
      <c r="P34" s="173"/>
      <c r="Q34" s="173"/>
    </row>
    <row r="35" spans="1:17" ht="14.25" thickBot="1">
      <c r="A35" s="166"/>
      <c r="B35" s="75"/>
      <c r="C35" s="170"/>
      <c r="D35" s="75"/>
      <c r="E35" s="170"/>
      <c r="F35" s="170" t="s">
        <v>29</v>
      </c>
      <c r="G35" s="182"/>
      <c r="H35" s="194">
        <f>SUM(H33:H34)</f>
        <v>75.66614173228345</v>
      </c>
      <c r="I35" s="182"/>
      <c r="J35" s="182"/>
      <c r="K35" s="182"/>
      <c r="L35" s="170"/>
      <c r="M35" s="170"/>
      <c r="N35" s="170"/>
      <c r="O35" s="203">
        <f>SUM(O33:O34)</f>
        <v>0</v>
      </c>
      <c r="P35" s="173"/>
      <c r="Q35" s="206">
        <f>SUM(Q33:Q33)</f>
        <v>12.611023622047242</v>
      </c>
    </row>
    <row r="36" spans="1:17" ht="14.25" thickBot="1">
      <c r="A36" s="166"/>
      <c r="B36" s="166"/>
      <c r="C36" s="173"/>
      <c r="D36" s="166"/>
      <c r="E36" s="173"/>
      <c r="F36" s="173"/>
      <c r="G36" s="186"/>
      <c r="H36" s="186"/>
      <c r="I36" s="186"/>
      <c r="J36" s="186"/>
      <c r="K36" s="186"/>
      <c r="L36" s="173"/>
      <c r="M36" s="173"/>
      <c r="N36" s="173"/>
      <c r="O36" s="75" t="s">
        <v>103</v>
      </c>
      <c r="P36" s="173"/>
      <c r="Q36" s="207" t="s">
        <v>37</v>
      </c>
    </row>
    <row r="37" spans="1:17" ht="13.5">
      <c r="A37" s="108"/>
      <c r="B37" s="156"/>
      <c r="C37" s="108"/>
      <c r="D37" s="108"/>
      <c r="E37" s="108"/>
      <c r="F37" s="108"/>
      <c r="G37" s="164"/>
      <c r="H37" s="165"/>
      <c r="I37" s="165"/>
      <c r="J37" s="165"/>
      <c r="K37" s="165"/>
      <c r="L37" s="165"/>
      <c r="M37" s="156"/>
      <c r="N37" s="156"/>
      <c r="O37" s="165"/>
      <c r="P37" s="156"/>
      <c r="Q37" s="165"/>
    </row>
  </sheetData>
  <sheetProtection/>
  <mergeCells count="15">
    <mergeCell ref="Z17:AB17"/>
    <mergeCell ref="B9:F9"/>
    <mergeCell ref="L4:M4"/>
    <mergeCell ref="B5:F5"/>
    <mergeCell ref="C27:G27"/>
    <mergeCell ref="A2:Q2"/>
    <mergeCell ref="AO17:AQ17"/>
    <mergeCell ref="AR17:AT17"/>
    <mergeCell ref="AU17:AW17"/>
    <mergeCell ref="AC17:AE17"/>
    <mergeCell ref="AF17:AH17"/>
    <mergeCell ref="AI17:AK17"/>
    <mergeCell ref="AL17:AN17"/>
    <mergeCell ref="T17:V17"/>
    <mergeCell ref="W17:Y17"/>
  </mergeCells>
  <printOptions/>
  <pageMargins left="0.73" right="0.2" top="0.69" bottom="0.38" header="0.27" footer="0.2"/>
  <pageSetup fitToHeight="1" fitToWidth="1" horizontalDpi="600" verticalDpi="600" orientation="landscape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0"/>
  <sheetViews>
    <sheetView zoomScale="65" zoomScaleNormal="65" workbookViewId="0" topLeftCell="A1">
      <selection activeCell="B7" sqref="B7"/>
    </sheetView>
  </sheetViews>
  <sheetFormatPr defaultColWidth="9.140625" defaultRowHeight="12.75"/>
  <cols>
    <col min="1" max="1" width="4.7109375" style="16" customWidth="1"/>
    <col min="2" max="2" width="9.7109375" style="13" customWidth="1"/>
    <col min="3" max="22" width="6.421875" style="13" customWidth="1"/>
    <col min="23" max="23" width="7.28125" style="13" customWidth="1"/>
    <col min="24" max="24" width="6.421875" style="13" customWidth="1"/>
    <col min="25" max="25" width="7.8515625" style="13" customWidth="1"/>
    <col min="26" max="16384" width="8.8515625" style="13" customWidth="1"/>
  </cols>
  <sheetData>
    <row r="1" spans="2:8" ht="18" customHeight="1" thickBot="1">
      <c r="B1" s="84" t="s">
        <v>39</v>
      </c>
      <c r="C1" s="84"/>
      <c r="D1" s="19">
        <f>'Tape Edge - 1 SKU'!N4</f>
        <v>0.14173228346456693</v>
      </c>
      <c r="E1" s="21" t="s">
        <v>40</v>
      </c>
      <c r="F1" s="18" t="s">
        <v>42</v>
      </c>
      <c r="G1" s="20">
        <f>'Tape Edge - 1 SKU'!P4</f>
        <v>3.6</v>
      </c>
      <c r="H1" s="21" t="s">
        <v>41</v>
      </c>
    </row>
    <row r="2" ht="24" customHeight="1"/>
    <row r="3" spans="1:26" s="8" customFormat="1" ht="51" customHeight="1">
      <c r="A3" s="6"/>
      <c r="B3" s="7" t="s">
        <v>27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7">
        <v>1</v>
      </c>
      <c r="X3" s="6">
        <v>2</v>
      </c>
      <c r="Y3" s="6">
        <v>3</v>
      </c>
      <c r="Z3" s="6"/>
    </row>
    <row r="4" spans="1:26" s="8" customFormat="1" ht="21" customHeight="1">
      <c r="A4" s="9">
        <v>1</v>
      </c>
      <c r="B4" s="7" t="s">
        <v>28</v>
      </c>
      <c r="C4" s="7"/>
      <c r="D4" s="7"/>
      <c r="E4" s="7"/>
      <c r="F4" s="7"/>
      <c r="G4" s="7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Z4" s="6"/>
    </row>
    <row r="5" spans="1:26" ht="9.75">
      <c r="A5" s="9">
        <v>2</v>
      </c>
      <c r="B5" s="11" t="s">
        <v>99</v>
      </c>
      <c r="C5" s="14"/>
      <c r="D5" s="14"/>
      <c r="E5" s="14"/>
      <c r="F5" s="14"/>
      <c r="G5" s="14">
        <f aca="true" t="shared" si="0" ref="G5:V5">2+2*($D$1*G3)</f>
        <v>3.4173228346456694</v>
      </c>
      <c r="H5" s="14">
        <f t="shared" si="0"/>
        <v>3.7007874015748032</v>
      </c>
      <c r="I5" s="14">
        <f t="shared" si="0"/>
        <v>3.984251968503937</v>
      </c>
      <c r="J5" s="14">
        <f t="shared" si="0"/>
        <v>4.26771653543307</v>
      </c>
      <c r="K5" s="14">
        <f t="shared" si="0"/>
        <v>4.551181102362205</v>
      </c>
      <c r="L5" s="14">
        <f t="shared" si="0"/>
        <v>4.834645669291339</v>
      </c>
      <c r="M5" s="14">
        <f t="shared" si="0"/>
        <v>5.118110236220472</v>
      </c>
      <c r="N5" s="14">
        <f t="shared" si="0"/>
        <v>5.4015748031496065</v>
      </c>
      <c r="O5" s="14">
        <f t="shared" si="0"/>
        <v>5.685039370078741</v>
      </c>
      <c r="P5" s="14">
        <f t="shared" si="0"/>
        <v>5.968503937007874</v>
      </c>
      <c r="Q5" s="14">
        <f t="shared" si="0"/>
        <v>6.251968503937007</v>
      </c>
      <c r="R5" s="14">
        <f t="shared" si="0"/>
        <v>6.535433070866142</v>
      </c>
      <c r="S5" s="14">
        <f t="shared" si="0"/>
        <v>6.818897637795276</v>
      </c>
      <c r="T5" s="14">
        <f t="shared" si="0"/>
        <v>7.102362204724409</v>
      </c>
      <c r="U5" s="14">
        <f t="shared" si="0"/>
        <v>7.3858267716535435</v>
      </c>
      <c r="V5" s="14">
        <f t="shared" si="0"/>
        <v>7.669291338582677</v>
      </c>
      <c r="W5" s="12">
        <v>0.51</v>
      </c>
      <c r="X5" s="12">
        <v>0.49</v>
      </c>
      <c r="Y5" s="12">
        <v>0</v>
      </c>
      <c r="Z5" s="17">
        <f>W5+X5+Y5</f>
        <v>1</v>
      </c>
    </row>
    <row r="6" spans="1:26" ht="9.75">
      <c r="A6" s="9">
        <v>3</v>
      </c>
      <c r="B6" s="11" t="s">
        <v>100</v>
      </c>
      <c r="C6" s="5"/>
      <c r="D6" s="5"/>
      <c r="E6" s="5"/>
      <c r="F6" s="5">
        <f>4*(2*($D$1*F3))</f>
        <v>4.535433070866142</v>
      </c>
      <c r="G6" s="5">
        <f>4*(2*($D$1*G3))</f>
        <v>5.669291338582677</v>
      </c>
      <c r="H6" s="5">
        <f>4*(2*($D$1*H3))</f>
        <v>6.803149606299213</v>
      </c>
      <c r="I6" s="5">
        <f aca="true" t="shared" si="1" ref="I6:V6">4*2*($D$1*I3)</f>
        <v>7.937007874015748</v>
      </c>
      <c r="J6" s="5">
        <f t="shared" si="1"/>
        <v>9.070866141732283</v>
      </c>
      <c r="K6" s="5">
        <f t="shared" si="1"/>
        <v>10.204724409448819</v>
      </c>
      <c r="L6" s="5">
        <f t="shared" si="1"/>
        <v>11.338582677165354</v>
      </c>
      <c r="M6" s="5">
        <f t="shared" si="1"/>
        <v>12.472440944881889</v>
      </c>
      <c r="N6" s="5">
        <f t="shared" si="1"/>
        <v>13.606299212598426</v>
      </c>
      <c r="O6" s="5">
        <f t="shared" si="1"/>
        <v>14.740157480314961</v>
      </c>
      <c r="P6" s="5">
        <f t="shared" si="1"/>
        <v>15.874015748031496</v>
      </c>
      <c r="Q6" s="5">
        <f t="shared" si="1"/>
        <v>17.00787401574803</v>
      </c>
      <c r="R6" s="5">
        <f t="shared" si="1"/>
        <v>18.141732283464567</v>
      </c>
      <c r="S6" s="5">
        <f t="shared" si="1"/>
        <v>19.275590551181104</v>
      </c>
      <c r="T6" s="5">
        <f t="shared" si="1"/>
        <v>20.409448818897637</v>
      </c>
      <c r="U6" s="5">
        <f t="shared" si="1"/>
        <v>21.543307086614174</v>
      </c>
      <c r="V6" s="5">
        <f t="shared" si="1"/>
        <v>22.677165354330707</v>
      </c>
      <c r="W6" s="12">
        <v>0.7</v>
      </c>
      <c r="X6" s="12">
        <v>0</v>
      </c>
      <c r="Y6" s="12">
        <v>0.3</v>
      </c>
      <c r="Z6" s="17">
        <f>W6+X6+Y6</f>
        <v>1</v>
      </c>
    </row>
    <row r="7" spans="1:22" ht="9.75">
      <c r="A7" s="10"/>
      <c r="B7" s="11"/>
      <c r="C7" s="11"/>
      <c r="D7" s="11"/>
      <c r="E7" s="11"/>
      <c r="F7" s="11"/>
      <c r="G7" s="11"/>
      <c r="H7" s="11"/>
      <c r="I7" s="11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9.75">
      <c r="A8" s="9"/>
      <c r="B8" s="11"/>
      <c r="C8" s="11"/>
      <c r="D8" s="11"/>
      <c r="E8" s="11"/>
      <c r="F8" s="11"/>
      <c r="G8" s="11"/>
      <c r="H8" s="11"/>
      <c r="I8" s="11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9.75">
      <c r="A9" s="10"/>
      <c r="B9" s="11"/>
      <c r="C9" s="11"/>
      <c r="D9" s="11"/>
      <c r="E9" s="11"/>
      <c r="F9" s="11"/>
      <c r="G9" s="11"/>
      <c r="H9" s="11"/>
      <c r="I9" s="11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9" ht="9.75">
      <c r="B10" s="16"/>
      <c r="C10" s="16"/>
      <c r="D10" s="16"/>
      <c r="E10" s="16"/>
      <c r="F10" s="16"/>
      <c r="G10" s="16"/>
      <c r="H10" s="16"/>
      <c r="I10" s="16"/>
    </row>
    <row r="11" spans="2:9" ht="9.75">
      <c r="B11" s="16"/>
      <c r="C11" s="16"/>
      <c r="D11" s="16"/>
      <c r="E11" s="16"/>
      <c r="F11" s="16"/>
      <c r="G11" s="16"/>
      <c r="H11" s="16"/>
      <c r="I11" s="16"/>
    </row>
    <row r="12" spans="2:9" ht="9.75">
      <c r="B12" s="16"/>
      <c r="C12" s="16"/>
      <c r="D12" s="16"/>
      <c r="E12" s="16"/>
      <c r="F12" s="16"/>
      <c r="G12" s="16"/>
      <c r="H12" s="16"/>
      <c r="I12" s="16"/>
    </row>
    <row r="13" spans="2:9" ht="9.75">
      <c r="B13" s="16"/>
      <c r="C13" s="16"/>
      <c r="D13" s="16"/>
      <c r="E13" s="16"/>
      <c r="F13" s="16"/>
      <c r="G13" s="16"/>
      <c r="H13" s="16"/>
      <c r="I13" s="16"/>
    </row>
    <row r="14" spans="2:9" ht="9.75">
      <c r="B14" s="16"/>
      <c r="C14" s="16"/>
      <c r="D14" s="16"/>
      <c r="E14" s="16"/>
      <c r="F14" s="16"/>
      <c r="G14" s="16"/>
      <c r="H14" s="16"/>
      <c r="I14" s="16"/>
    </row>
    <row r="15" spans="2:9" ht="9.75">
      <c r="B15" s="16"/>
      <c r="C15" s="16"/>
      <c r="D15" s="16"/>
      <c r="E15" s="16"/>
      <c r="F15" s="16"/>
      <c r="G15" s="16"/>
      <c r="H15" s="16"/>
      <c r="I15" s="16"/>
    </row>
    <row r="16" spans="2:9" ht="9.75">
      <c r="B16" s="16"/>
      <c r="C16" s="16"/>
      <c r="D16" s="16"/>
      <c r="E16" s="16"/>
      <c r="F16" s="16"/>
      <c r="G16" s="16"/>
      <c r="H16" s="16"/>
      <c r="I16" s="16"/>
    </row>
    <row r="17" spans="2:9" ht="9.75">
      <c r="B17" s="16"/>
      <c r="C17" s="16"/>
      <c r="D17" s="16"/>
      <c r="E17" s="16"/>
      <c r="F17" s="16"/>
      <c r="G17" s="16"/>
      <c r="H17" s="16"/>
      <c r="I17" s="16"/>
    </row>
    <row r="18" spans="2:9" ht="9.75">
      <c r="B18" s="16"/>
      <c r="C18" s="16"/>
      <c r="D18" s="16"/>
      <c r="E18" s="16"/>
      <c r="F18" s="16"/>
      <c r="G18" s="16"/>
      <c r="H18" s="16"/>
      <c r="I18" s="16"/>
    </row>
    <row r="19" spans="2:9" ht="9.75">
      <c r="B19" s="16"/>
      <c r="C19" s="16"/>
      <c r="D19" s="16"/>
      <c r="E19" s="16"/>
      <c r="F19" s="16"/>
      <c r="G19" s="16"/>
      <c r="H19" s="16"/>
      <c r="I19" s="16"/>
    </row>
    <row r="20" spans="2:9" ht="9.75">
      <c r="B20" s="16"/>
      <c r="C20" s="16"/>
      <c r="D20" s="16"/>
      <c r="E20" s="16"/>
      <c r="F20" s="16"/>
      <c r="G20" s="16"/>
      <c r="H20" s="16"/>
      <c r="I20" s="16"/>
    </row>
    <row r="21" spans="2:9" ht="9.75">
      <c r="B21" s="16"/>
      <c r="C21" s="16"/>
      <c r="D21" s="16"/>
      <c r="E21" s="16"/>
      <c r="F21" s="16"/>
      <c r="G21" s="16"/>
      <c r="H21" s="16"/>
      <c r="I21" s="16"/>
    </row>
    <row r="22" spans="2:9" ht="9.75">
      <c r="B22" s="16"/>
      <c r="C22" s="16"/>
      <c r="D22" s="16"/>
      <c r="E22" s="16"/>
      <c r="F22" s="16"/>
      <c r="G22" s="16"/>
      <c r="H22" s="16"/>
      <c r="I22" s="16"/>
    </row>
    <row r="23" spans="2:9" ht="9.75">
      <c r="B23" s="16"/>
      <c r="C23" s="16"/>
      <c r="D23" s="16"/>
      <c r="E23" s="16"/>
      <c r="F23" s="16"/>
      <c r="G23" s="16"/>
      <c r="H23" s="16"/>
      <c r="I23" s="16"/>
    </row>
    <row r="24" spans="2:9" ht="9.75">
      <c r="B24" s="16"/>
      <c r="C24" s="16"/>
      <c r="D24" s="16"/>
      <c r="E24" s="16"/>
      <c r="F24" s="16"/>
      <c r="G24" s="16"/>
      <c r="H24" s="16"/>
      <c r="I24" s="16"/>
    </row>
    <row r="25" spans="2:9" ht="9.75">
      <c r="B25" s="16"/>
      <c r="C25" s="16"/>
      <c r="D25" s="16"/>
      <c r="E25" s="16"/>
      <c r="F25" s="16"/>
      <c r="G25" s="16"/>
      <c r="H25" s="16"/>
      <c r="I25" s="16"/>
    </row>
    <row r="26" spans="2:9" ht="9.75">
      <c r="B26" s="16"/>
      <c r="C26" s="16"/>
      <c r="D26" s="16"/>
      <c r="E26" s="16"/>
      <c r="F26" s="16"/>
      <c r="G26" s="16"/>
      <c r="H26" s="16"/>
      <c r="I26" s="16"/>
    </row>
    <row r="27" spans="2:9" ht="9.75">
      <c r="B27" s="16"/>
      <c r="C27" s="16"/>
      <c r="D27" s="16"/>
      <c r="E27" s="16"/>
      <c r="F27" s="16"/>
      <c r="G27" s="16"/>
      <c r="H27" s="16"/>
      <c r="I27" s="16"/>
    </row>
    <row r="28" spans="2:9" ht="9.75">
      <c r="B28" s="16"/>
      <c r="C28" s="16"/>
      <c r="D28" s="16"/>
      <c r="E28" s="16"/>
      <c r="F28" s="16"/>
      <c r="G28" s="16"/>
      <c r="H28" s="16"/>
      <c r="I28" s="16"/>
    </row>
    <row r="29" spans="2:9" ht="9.75">
      <c r="B29" s="16"/>
      <c r="C29" s="16"/>
      <c r="D29" s="16"/>
      <c r="E29" s="16"/>
      <c r="F29" s="16"/>
      <c r="G29" s="16"/>
      <c r="H29" s="16"/>
      <c r="I29" s="16"/>
    </row>
    <row r="30" spans="2:9" ht="9.75">
      <c r="B30" s="16"/>
      <c r="C30" s="16"/>
      <c r="D30" s="16"/>
      <c r="E30" s="16"/>
      <c r="F30" s="16"/>
      <c r="G30" s="16"/>
      <c r="H30" s="16"/>
      <c r="I30" s="16"/>
    </row>
    <row r="31" spans="2:9" ht="9.75">
      <c r="B31" s="16"/>
      <c r="C31" s="16"/>
      <c r="D31" s="16"/>
      <c r="E31" s="16"/>
      <c r="F31" s="16"/>
      <c r="G31" s="16"/>
      <c r="H31" s="16"/>
      <c r="I31" s="16"/>
    </row>
    <row r="32" spans="2:9" ht="9.75">
      <c r="B32" s="16"/>
      <c r="C32" s="16"/>
      <c r="D32" s="16"/>
      <c r="E32" s="16"/>
      <c r="F32" s="16"/>
      <c r="G32" s="16"/>
      <c r="H32" s="16"/>
      <c r="I32" s="16"/>
    </row>
    <row r="33" spans="2:9" ht="9.75">
      <c r="B33" s="16"/>
      <c r="C33" s="16"/>
      <c r="D33" s="16"/>
      <c r="E33" s="16"/>
      <c r="F33" s="16"/>
      <c r="G33" s="16"/>
      <c r="H33" s="16"/>
      <c r="I33" s="16"/>
    </row>
    <row r="34" spans="2:9" ht="9.75">
      <c r="B34" s="16"/>
      <c r="C34" s="16"/>
      <c r="D34" s="16"/>
      <c r="E34" s="16"/>
      <c r="F34" s="16"/>
      <c r="G34" s="16"/>
      <c r="H34" s="16"/>
      <c r="I34" s="16"/>
    </row>
    <row r="35" spans="2:9" ht="9.75">
      <c r="B35" s="16"/>
      <c r="C35" s="16"/>
      <c r="D35" s="16"/>
      <c r="E35" s="16"/>
      <c r="F35" s="16"/>
      <c r="G35" s="16"/>
      <c r="H35" s="16"/>
      <c r="I35" s="16"/>
    </row>
    <row r="36" spans="2:9" ht="9.75">
      <c r="B36" s="16"/>
      <c r="C36" s="16"/>
      <c r="D36" s="16"/>
      <c r="E36" s="16"/>
      <c r="F36" s="16"/>
      <c r="G36" s="16"/>
      <c r="H36" s="16"/>
      <c r="I36" s="16"/>
    </row>
    <row r="37" spans="2:9" ht="9.75">
      <c r="B37" s="16"/>
      <c r="C37" s="16"/>
      <c r="D37" s="16"/>
      <c r="E37" s="16"/>
      <c r="F37" s="16"/>
      <c r="G37" s="16"/>
      <c r="H37" s="16"/>
      <c r="I37" s="16"/>
    </row>
    <row r="38" spans="2:9" ht="9.75">
      <c r="B38" s="16"/>
      <c r="C38" s="16"/>
      <c r="D38" s="16"/>
      <c r="E38" s="16"/>
      <c r="F38" s="16"/>
      <c r="G38" s="16"/>
      <c r="H38" s="16"/>
      <c r="I38" s="16"/>
    </row>
    <row r="39" spans="2:9" ht="9.75">
      <c r="B39" s="16"/>
      <c r="C39" s="16"/>
      <c r="D39" s="16"/>
      <c r="E39" s="16"/>
      <c r="F39" s="16"/>
      <c r="G39" s="16"/>
      <c r="H39" s="16"/>
      <c r="I39" s="16"/>
    </row>
    <row r="40" spans="2:9" ht="9.75">
      <c r="B40" s="16"/>
      <c r="C40" s="16"/>
      <c r="D40" s="16"/>
      <c r="E40" s="16"/>
      <c r="F40" s="16"/>
      <c r="G40" s="16"/>
      <c r="H40" s="16"/>
      <c r="I40" s="16"/>
    </row>
    <row r="41" spans="2:9" ht="9.75">
      <c r="B41" s="16"/>
      <c r="C41" s="16"/>
      <c r="D41" s="16"/>
      <c r="E41" s="16"/>
      <c r="F41" s="16"/>
      <c r="G41" s="16"/>
      <c r="H41" s="16"/>
      <c r="I41" s="16"/>
    </row>
    <row r="42" spans="2:9" ht="9.75">
      <c r="B42" s="16"/>
      <c r="C42" s="16"/>
      <c r="D42" s="16"/>
      <c r="E42" s="16"/>
      <c r="F42" s="16"/>
      <c r="G42" s="16"/>
      <c r="H42" s="16"/>
      <c r="I42" s="16"/>
    </row>
    <row r="43" spans="2:9" ht="9.75">
      <c r="B43" s="16"/>
      <c r="C43" s="16"/>
      <c r="D43" s="16"/>
      <c r="E43" s="16"/>
      <c r="F43" s="16"/>
      <c r="G43" s="16"/>
      <c r="H43" s="16"/>
      <c r="I43" s="16"/>
    </row>
    <row r="44" spans="2:9" ht="9.75">
      <c r="B44" s="16"/>
      <c r="C44" s="16"/>
      <c r="D44" s="16"/>
      <c r="E44" s="16"/>
      <c r="F44" s="16"/>
      <c r="G44" s="16"/>
      <c r="H44" s="16"/>
      <c r="I44" s="16"/>
    </row>
    <row r="45" spans="2:9" ht="9.75">
      <c r="B45" s="16"/>
      <c r="C45" s="16"/>
      <c r="D45" s="16"/>
      <c r="E45" s="16"/>
      <c r="F45" s="16"/>
      <c r="G45" s="16"/>
      <c r="H45" s="16"/>
      <c r="I45" s="16"/>
    </row>
    <row r="46" spans="2:9" ht="9.75">
      <c r="B46" s="16"/>
      <c r="C46" s="16"/>
      <c r="D46" s="16"/>
      <c r="E46" s="16"/>
      <c r="F46" s="16"/>
      <c r="G46" s="16"/>
      <c r="H46" s="16"/>
      <c r="I46" s="16"/>
    </row>
    <row r="47" spans="2:9" ht="9.75">
      <c r="B47" s="16"/>
      <c r="C47" s="16"/>
      <c r="D47" s="16"/>
      <c r="E47" s="16"/>
      <c r="F47" s="16"/>
      <c r="G47" s="16"/>
      <c r="H47" s="16"/>
      <c r="I47" s="16"/>
    </row>
    <row r="48" spans="2:9" ht="9.75">
      <c r="B48" s="16"/>
      <c r="C48" s="16"/>
      <c r="D48" s="16"/>
      <c r="E48" s="16"/>
      <c r="F48" s="16"/>
      <c r="G48" s="16"/>
      <c r="H48" s="16"/>
      <c r="I48" s="16"/>
    </row>
    <row r="49" spans="2:9" ht="9.75">
      <c r="B49" s="16"/>
      <c r="C49" s="16"/>
      <c r="D49" s="16"/>
      <c r="E49" s="16"/>
      <c r="F49" s="16"/>
      <c r="G49" s="16"/>
      <c r="H49" s="16"/>
      <c r="I49" s="16"/>
    </row>
    <row r="50" spans="2:9" ht="9.75">
      <c r="B50" s="16"/>
      <c r="C50" s="16"/>
      <c r="D50" s="16"/>
      <c r="E50" s="16"/>
      <c r="F50" s="16"/>
      <c r="G50" s="16"/>
      <c r="H50" s="16"/>
      <c r="I50" s="16"/>
    </row>
    <row r="51" spans="2:9" ht="9.75">
      <c r="B51" s="16"/>
      <c r="C51" s="16"/>
      <c r="D51" s="16"/>
      <c r="E51" s="16"/>
      <c r="F51" s="16"/>
      <c r="G51" s="16"/>
      <c r="H51" s="16"/>
      <c r="I51" s="16"/>
    </row>
    <row r="52" spans="2:9" ht="9.75">
      <c r="B52" s="16"/>
      <c r="C52" s="16"/>
      <c r="D52" s="16"/>
      <c r="E52" s="16"/>
      <c r="F52" s="16"/>
      <c r="G52" s="16"/>
      <c r="H52" s="16"/>
      <c r="I52" s="16"/>
    </row>
    <row r="53" spans="2:9" ht="9.75">
      <c r="B53" s="16"/>
      <c r="C53" s="16"/>
      <c r="D53" s="16"/>
      <c r="E53" s="16"/>
      <c r="F53" s="16"/>
      <c r="G53" s="16"/>
      <c r="H53" s="16"/>
      <c r="I53" s="16"/>
    </row>
    <row r="54" spans="2:9" ht="9.75">
      <c r="B54" s="16"/>
      <c r="C54" s="16"/>
      <c r="D54" s="16"/>
      <c r="E54" s="16"/>
      <c r="F54" s="16"/>
      <c r="G54" s="16"/>
      <c r="H54" s="16"/>
      <c r="I54" s="16"/>
    </row>
    <row r="55" spans="2:9" ht="9.75">
      <c r="B55" s="16"/>
      <c r="C55" s="16"/>
      <c r="D55" s="16"/>
      <c r="E55" s="16"/>
      <c r="F55" s="16"/>
      <c r="G55" s="16"/>
      <c r="H55" s="16"/>
      <c r="I55" s="16"/>
    </row>
    <row r="56" spans="2:9" ht="9.75">
      <c r="B56" s="16"/>
      <c r="C56" s="16"/>
      <c r="D56" s="16"/>
      <c r="E56" s="16"/>
      <c r="F56" s="16"/>
      <c r="G56" s="16"/>
      <c r="H56" s="16"/>
      <c r="I56" s="16"/>
    </row>
    <row r="57" spans="2:9" ht="9.75">
      <c r="B57" s="16"/>
      <c r="C57" s="16"/>
      <c r="D57" s="16"/>
      <c r="E57" s="16"/>
      <c r="F57" s="16"/>
      <c r="G57" s="16"/>
      <c r="H57" s="16"/>
      <c r="I57" s="16"/>
    </row>
    <row r="58" spans="2:9" ht="9.75">
      <c r="B58" s="16"/>
      <c r="C58" s="16"/>
      <c r="D58" s="16"/>
      <c r="E58" s="16"/>
      <c r="F58" s="16"/>
      <c r="G58" s="16"/>
      <c r="H58" s="16"/>
      <c r="I58" s="16"/>
    </row>
    <row r="59" spans="2:9" ht="9.75">
      <c r="B59" s="16"/>
      <c r="C59" s="16"/>
      <c r="D59" s="16"/>
      <c r="E59" s="16"/>
      <c r="F59" s="16"/>
      <c r="G59" s="16"/>
      <c r="H59" s="16"/>
      <c r="I59" s="16"/>
    </row>
    <row r="60" spans="2:9" ht="9.75">
      <c r="B60" s="16"/>
      <c r="C60" s="16"/>
      <c r="D60" s="16"/>
      <c r="E60" s="16"/>
      <c r="F60" s="16"/>
      <c r="G60" s="16"/>
      <c r="H60" s="16"/>
      <c r="I60" s="16"/>
    </row>
    <row r="61" spans="2:9" ht="9.75">
      <c r="B61" s="16"/>
      <c r="C61" s="16"/>
      <c r="D61" s="16"/>
      <c r="E61" s="16"/>
      <c r="F61" s="16"/>
      <c r="G61" s="16"/>
      <c r="H61" s="16"/>
      <c r="I61" s="16"/>
    </row>
    <row r="62" spans="2:9" ht="9.75">
      <c r="B62" s="16"/>
      <c r="C62" s="16"/>
      <c r="D62" s="16"/>
      <c r="E62" s="16"/>
      <c r="F62" s="16"/>
      <c r="G62" s="16"/>
      <c r="H62" s="16"/>
      <c r="I62" s="16"/>
    </row>
    <row r="63" spans="2:9" ht="9.75">
      <c r="B63" s="16"/>
      <c r="C63" s="16"/>
      <c r="D63" s="16"/>
      <c r="E63" s="16"/>
      <c r="F63" s="16"/>
      <c r="G63" s="16"/>
      <c r="H63" s="16"/>
      <c r="I63" s="16"/>
    </row>
    <row r="64" spans="2:9" ht="9.75">
      <c r="B64" s="16"/>
      <c r="C64" s="16"/>
      <c r="D64" s="16"/>
      <c r="E64" s="16"/>
      <c r="F64" s="16"/>
      <c r="G64" s="16"/>
      <c r="H64" s="16"/>
      <c r="I64" s="16"/>
    </row>
    <row r="65" spans="2:9" ht="9.75">
      <c r="B65" s="16"/>
      <c r="C65" s="16"/>
      <c r="D65" s="16"/>
      <c r="E65" s="16"/>
      <c r="F65" s="16"/>
      <c r="G65" s="16"/>
      <c r="H65" s="16"/>
      <c r="I65" s="16"/>
    </row>
    <row r="66" spans="2:9" ht="9.75">
      <c r="B66" s="16"/>
      <c r="C66" s="16"/>
      <c r="D66" s="16"/>
      <c r="E66" s="16"/>
      <c r="F66" s="16"/>
      <c r="G66" s="16"/>
      <c r="H66" s="16"/>
      <c r="I66" s="16"/>
    </row>
    <row r="67" spans="2:9" ht="9.75">
      <c r="B67" s="16"/>
      <c r="C67" s="16"/>
      <c r="D67" s="16"/>
      <c r="E67" s="16"/>
      <c r="F67" s="16"/>
      <c r="G67" s="16"/>
      <c r="H67" s="16"/>
      <c r="I67" s="16"/>
    </row>
    <row r="68" spans="2:9" ht="9.75">
      <c r="B68" s="16"/>
      <c r="C68" s="16"/>
      <c r="D68" s="16"/>
      <c r="E68" s="16"/>
      <c r="F68" s="16"/>
      <c r="G68" s="16"/>
      <c r="H68" s="16"/>
      <c r="I68" s="16"/>
    </row>
    <row r="69" spans="2:9" ht="9.75">
      <c r="B69" s="16"/>
      <c r="C69" s="16"/>
      <c r="D69" s="16"/>
      <c r="E69" s="16"/>
      <c r="F69" s="16"/>
      <c r="G69" s="16"/>
      <c r="H69" s="16"/>
      <c r="I69" s="16"/>
    </row>
    <row r="70" spans="2:9" ht="9.75">
      <c r="B70" s="16"/>
      <c r="C70" s="16"/>
      <c r="D70" s="16"/>
      <c r="E70" s="16"/>
      <c r="F70" s="16"/>
      <c r="G70" s="16"/>
      <c r="H70" s="16"/>
      <c r="I70" s="16"/>
    </row>
    <row r="71" spans="2:9" ht="9.75">
      <c r="B71" s="16"/>
      <c r="C71" s="16"/>
      <c r="D71" s="16"/>
      <c r="E71" s="16"/>
      <c r="F71" s="16"/>
      <c r="G71" s="16"/>
      <c r="H71" s="16"/>
      <c r="I71" s="16"/>
    </row>
    <row r="72" spans="2:9" ht="9.75">
      <c r="B72" s="16"/>
      <c r="C72" s="16"/>
      <c r="D72" s="16"/>
      <c r="E72" s="16"/>
      <c r="F72" s="16"/>
      <c r="G72" s="16"/>
      <c r="H72" s="16"/>
      <c r="I72" s="16"/>
    </row>
    <row r="73" spans="2:9" ht="9.75">
      <c r="B73" s="16"/>
      <c r="C73" s="16"/>
      <c r="D73" s="16"/>
      <c r="E73" s="16"/>
      <c r="F73" s="16"/>
      <c r="G73" s="16"/>
      <c r="H73" s="16"/>
      <c r="I73" s="16"/>
    </row>
    <row r="74" spans="2:9" ht="9.75">
      <c r="B74" s="16"/>
      <c r="C74" s="16"/>
      <c r="D74" s="16"/>
      <c r="E74" s="16"/>
      <c r="F74" s="16"/>
      <c r="G74" s="16"/>
      <c r="H74" s="16"/>
      <c r="I74" s="16"/>
    </row>
    <row r="75" spans="2:9" ht="9.75">
      <c r="B75" s="16"/>
      <c r="C75" s="16"/>
      <c r="D75" s="16"/>
      <c r="E75" s="16"/>
      <c r="F75" s="16"/>
      <c r="G75" s="16"/>
      <c r="H75" s="16"/>
      <c r="I75" s="16"/>
    </row>
    <row r="76" spans="2:9" ht="9.75">
      <c r="B76" s="16"/>
      <c r="C76" s="16"/>
      <c r="D76" s="16"/>
      <c r="E76" s="16"/>
      <c r="F76" s="16"/>
      <c r="G76" s="16"/>
      <c r="H76" s="16"/>
      <c r="I76" s="16"/>
    </row>
    <row r="77" spans="2:9" ht="9.75">
      <c r="B77" s="16"/>
      <c r="C77" s="16"/>
      <c r="D77" s="16"/>
      <c r="E77" s="16"/>
      <c r="F77" s="16"/>
      <c r="G77" s="16"/>
      <c r="H77" s="16"/>
      <c r="I77" s="16"/>
    </row>
    <row r="78" spans="2:9" ht="9.75">
      <c r="B78" s="16"/>
      <c r="C78" s="16"/>
      <c r="D78" s="16"/>
      <c r="E78" s="16"/>
      <c r="F78" s="16"/>
      <c r="G78" s="16"/>
      <c r="H78" s="16"/>
      <c r="I78" s="16"/>
    </row>
    <row r="79" spans="2:9" ht="9.75">
      <c r="B79" s="16"/>
      <c r="C79" s="16"/>
      <c r="D79" s="16"/>
      <c r="E79" s="16"/>
      <c r="F79" s="16"/>
      <c r="G79" s="16"/>
      <c r="H79" s="16"/>
      <c r="I79" s="16"/>
    </row>
    <row r="80" spans="2:9" ht="9.75">
      <c r="B80" s="16"/>
      <c r="C80" s="16"/>
      <c r="D80" s="16"/>
      <c r="E80" s="16"/>
      <c r="F80" s="16"/>
      <c r="G80" s="16"/>
      <c r="H80" s="16"/>
      <c r="I80" s="16"/>
    </row>
    <row r="81" spans="2:9" ht="9.75">
      <c r="B81" s="16"/>
      <c r="C81" s="16"/>
      <c r="D81" s="16"/>
      <c r="E81" s="16"/>
      <c r="F81" s="16"/>
      <c r="G81" s="16"/>
      <c r="H81" s="16"/>
      <c r="I81" s="16"/>
    </row>
    <row r="82" spans="2:9" ht="9.75">
      <c r="B82" s="16"/>
      <c r="C82" s="16"/>
      <c r="D82" s="16"/>
      <c r="E82" s="16"/>
      <c r="F82" s="16"/>
      <c r="G82" s="16"/>
      <c r="H82" s="16"/>
      <c r="I82" s="16"/>
    </row>
    <row r="83" spans="2:9" ht="9.75">
      <c r="B83" s="16"/>
      <c r="C83" s="16"/>
      <c r="D83" s="16"/>
      <c r="E83" s="16"/>
      <c r="F83" s="16"/>
      <c r="G83" s="16"/>
      <c r="H83" s="16"/>
      <c r="I83" s="16"/>
    </row>
    <row r="84" spans="2:9" ht="9.75">
      <c r="B84" s="16"/>
      <c r="C84" s="16"/>
      <c r="D84" s="16"/>
      <c r="E84" s="16"/>
      <c r="F84" s="16"/>
      <c r="G84" s="16"/>
      <c r="H84" s="16"/>
      <c r="I84" s="16"/>
    </row>
    <row r="85" spans="2:9" ht="9.75">
      <c r="B85" s="16"/>
      <c r="C85" s="16"/>
      <c r="D85" s="16"/>
      <c r="E85" s="16"/>
      <c r="F85" s="16"/>
      <c r="G85" s="16"/>
      <c r="H85" s="16"/>
      <c r="I85" s="16"/>
    </row>
    <row r="86" spans="2:9" ht="9.75">
      <c r="B86" s="16"/>
      <c r="C86" s="16"/>
      <c r="D86" s="16"/>
      <c r="E86" s="16"/>
      <c r="F86" s="16"/>
      <c r="G86" s="16"/>
      <c r="H86" s="16"/>
      <c r="I86" s="16"/>
    </row>
    <row r="87" spans="2:9" ht="9.75">
      <c r="B87" s="16"/>
      <c r="C87" s="16"/>
      <c r="D87" s="16"/>
      <c r="E87" s="16"/>
      <c r="F87" s="16"/>
      <c r="G87" s="16"/>
      <c r="H87" s="16"/>
      <c r="I87" s="16"/>
    </row>
    <row r="88" spans="2:9" ht="9.75">
      <c r="B88" s="16"/>
      <c r="C88" s="16"/>
      <c r="D88" s="16"/>
      <c r="E88" s="16"/>
      <c r="F88" s="16"/>
      <c r="G88" s="16"/>
      <c r="H88" s="16"/>
      <c r="I88" s="16"/>
    </row>
    <row r="89" spans="2:9" ht="9.75">
      <c r="B89" s="16"/>
      <c r="C89" s="16"/>
      <c r="D89" s="16"/>
      <c r="E89" s="16"/>
      <c r="F89" s="16"/>
      <c r="G89" s="16"/>
      <c r="H89" s="16"/>
      <c r="I89" s="16"/>
    </row>
    <row r="90" spans="2:9" ht="9.75">
      <c r="B90" s="16"/>
      <c r="C90" s="16"/>
      <c r="D90" s="16"/>
      <c r="E90" s="16"/>
      <c r="F90" s="16"/>
      <c r="G90" s="16"/>
      <c r="H90" s="16"/>
      <c r="I90" s="16"/>
    </row>
    <row r="91" spans="2:9" ht="9.75">
      <c r="B91" s="16"/>
      <c r="C91" s="16"/>
      <c r="D91" s="16"/>
      <c r="E91" s="16"/>
      <c r="F91" s="16"/>
      <c r="G91" s="16"/>
      <c r="H91" s="16"/>
      <c r="I91" s="16"/>
    </row>
    <row r="92" spans="2:9" ht="9.75">
      <c r="B92" s="16"/>
      <c r="C92" s="16"/>
      <c r="D92" s="16"/>
      <c r="E92" s="16"/>
      <c r="F92" s="16"/>
      <c r="G92" s="16"/>
      <c r="H92" s="16"/>
      <c r="I92" s="16"/>
    </row>
    <row r="93" spans="2:9" ht="9.75">
      <c r="B93" s="16"/>
      <c r="C93" s="16"/>
      <c r="D93" s="16"/>
      <c r="E93" s="16"/>
      <c r="F93" s="16"/>
      <c r="G93" s="16"/>
      <c r="H93" s="16"/>
      <c r="I93" s="16"/>
    </row>
    <row r="94" spans="2:9" ht="9.75">
      <c r="B94" s="16"/>
      <c r="C94" s="16"/>
      <c r="D94" s="16"/>
      <c r="E94" s="16"/>
      <c r="F94" s="16"/>
      <c r="G94" s="16"/>
      <c r="H94" s="16"/>
      <c r="I94" s="16"/>
    </row>
    <row r="95" spans="2:9" ht="9.75">
      <c r="B95" s="16"/>
      <c r="C95" s="16"/>
      <c r="D95" s="16"/>
      <c r="E95" s="16"/>
      <c r="F95" s="16"/>
      <c r="G95" s="16"/>
      <c r="H95" s="16"/>
      <c r="I95" s="16"/>
    </row>
    <row r="96" spans="2:9" ht="9.75">
      <c r="B96" s="16"/>
      <c r="C96" s="16"/>
      <c r="D96" s="16"/>
      <c r="E96" s="16"/>
      <c r="F96" s="16"/>
      <c r="G96" s="16"/>
      <c r="H96" s="16"/>
      <c r="I96" s="16"/>
    </row>
    <row r="97" spans="2:9" ht="9.75">
      <c r="B97" s="16"/>
      <c r="C97" s="16"/>
      <c r="D97" s="16"/>
      <c r="E97" s="16"/>
      <c r="F97" s="16"/>
      <c r="G97" s="16"/>
      <c r="H97" s="16"/>
      <c r="I97" s="16"/>
    </row>
    <row r="98" spans="2:9" ht="9.75">
      <c r="B98" s="16"/>
      <c r="C98" s="16"/>
      <c r="D98" s="16"/>
      <c r="E98" s="16"/>
      <c r="F98" s="16"/>
      <c r="G98" s="16"/>
      <c r="H98" s="16"/>
      <c r="I98" s="16"/>
    </row>
    <row r="99" spans="2:9" ht="9.75">
      <c r="B99" s="16"/>
      <c r="C99" s="16"/>
      <c r="D99" s="16"/>
      <c r="E99" s="16"/>
      <c r="F99" s="16"/>
      <c r="G99" s="16"/>
      <c r="H99" s="16"/>
      <c r="I99" s="16"/>
    </row>
    <row r="100" spans="2:9" ht="9.75">
      <c r="B100" s="16"/>
      <c r="C100" s="16"/>
      <c r="D100" s="16"/>
      <c r="E100" s="16"/>
      <c r="F100" s="16"/>
      <c r="G100" s="16"/>
      <c r="H100" s="16"/>
      <c r="I100" s="16"/>
    </row>
    <row r="101" spans="2:9" ht="9.75">
      <c r="B101" s="16"/>
      <c r="C101" s="16"/>
      <c r="D101" s="16"/>
      <c r="E101" s="16"/>
      <c r="F101" s="16"/>
      <c r="G101" s="16"/>
      <c r="H101" s="16"/>
      <c r="I101" s="16"/>
    </row>
    <row r="102" spans="2:9" ht="9.75">
      <c r="B102" s="16"/>
      <c r="C102" s="16"/>
      <c r="D102" s="16"/>
      <c r="E102" s="16"/>
      <c r="F102" s="16"/>
      <c r="G102" s="16"/>
      <c r="H102" s="16"/>
      <c r="I102" s="16"/>
    </row>
    <row r="103" spans="2:9" ht="9.75">
      <c r="B103" s="16"/>
      <c r="C103" s="16"/>
      <c r="D103" s="16"/>
      <c r="E103" s="16"/>
      <c r="F103" s="16"/>
      <c r="G103" s="16"/>
      <c r="H103" s="16"/>
      <c r="I103" s="16"/>
    </row>
    <row r="104" spans="2:9" ht="9.75">
      <c r="B104" s="16"/>
      <c r="C104" s="16"/>
      <c r="D104" s="16"/>
      <c r="E104" s="16"/>
      <c r="F104" s="16"/>
      <c r="G104" s="16"/>
      <c r="H104" s="16"/>
      <c r="I104" s="16"/>
    </row>
    <row r="105" spans="2:9" ht="9.75">
      <c r="B105" s="16"/>
      <c r="C105" s="16"/>
      <c r="D105" s="16"/>
      <c r="E105" s="16"/>
      <c r="F105" s="16"/>
      <c r="G105" s="16"/>
      <c r="H105" s="16"/>
      <c r="I105" s="16"/>
    </row>
    <row r="106" spans="2:9" ht="9.75">
      <c r="B106" s="16"/>
      <c r="C106" s="16"/>
      <c r="D106" s="16"/>
      <c r="E106" s="16"/>
      <c r="F106" s="16"/>
      <c r="G106" s="16"/>
      <c r="H106" s="16"/>
      <c r="I106" s="16"/>
    </row>
    <row r="107" spans="2:9" ht="9.75">
      <c r="B107" s="16"/>
      <c r="C107" s="16"/>
      <c r="D107" s="16"/>
      <c r="E107" s="16"/>
      <c r="F107" s="16"/>
      <c r="G107" s="16"/>
      <c r="H107" s="16"/>
      <c r="I107" s="16"/>
    </row>
    <row r="108" spans="2:9" ht="9.75">
      <c r="B108" s="16"/>
      <c r="C108" s="16"/>
      <c r="D108" s="16"/>
      <c r="E108" s="16"/>
      <c r="F108" s="16"/>
      <c r="G108" s="16"/>
      <c r="H108" s="16"/>
      <c r="I108" s="16"/>
    </row>
    <row r="109" spans="2:9" ht="9.75">
      <c r="B109" s="16"/>
      <c r="C109" s="16"/>
      <c r="D109" s="16"/>
      <c r="E109" s="16"/>
      <c r="F109" s="16"/>
      <c r="G109" s="16"/>
      <c r="H109" s="16"/>
      <c r="I109" s="16"/>
    </row>
    <row r="110" spans="2:9" ht="9.75">
      <c r="B110" s="16"/>
      <c r="C110" s="16"/>
      <c r="D110" s="16"/>
      <c r="E110" s="16"/>
      <c r="F110" s="16"/>
      <c r="G110" s="16"/>
      <c r="H110" s="16"/>
      <c r="I110" s="16"/>
    </row>
    <row r="111" spans="2:9" ht="9.75">
      <c r="B111" s="16"/>
      <c r="C111" s="16"/>
      <c r="D111" s="16"/>
      <c r="E111" s="16"/>
      <c r="F111" s="16"/>
      <c r="G111" s="16"/>
      <c r="H111" s="16"/>
      <c r="I111" s="16"/>
    </row>
    <row r="112" spans="2:9" ht="9.75">
      <c r="B112" s="16"/>
      <c r="C112" s="16"/>
      <c r="D112" s="16"/>
      <c r="E112" s="16"/>
      <c r="F112" s="16"/>
      <c r="G112" s="16"/>
      <c r="H112" s="16"/>
      <c r="I112" s="16"/>
    </row>
    <row r="113" spans="2:9" ht="9.75">
      <c r="B113" s="16"/>
      <c r="C113" s="16"/>
      <c r="D113" s="16"/>
      <c r="E113" s="16"/>
      <c r="F113" s="16"/>
      <c r="G113" s="16"/>
      <c r="H113" s="16"/>
      <c r="I113" s="16"/>
    </row>
    <row r="114" spans="2:9" ht="9.75">
      <c r="B114" s="16"/>
      <c r="C114" s="16"/>
      <c r="D114" s="16"/>
      <c r="E114" s="16"/>
      <c r="F114" s="16"/>
      <c r="G114" s="16"/>
      <c r="H114" s="16"/>
      <c r="I114" s="16"/>
    </row>
    <row r="115" spans="2:9" ht="9.75">
      <c r="B115" s="16"/>
      <c r="C115" s="16"/>
      <c r="D115" s="16"/>
      <c r="E115" s="16"/>
      <c r="F115" s="16"/>
      <c r="G115" s="16"/>
      <c r="H115" s="16"/>
      <c r="I115" s="16"/>
    </row>
    <row r="116" spans="2:9" ht="9.75">
      <c r="B116" s="16"/>
      <c r="C116" s="16"/>
      <c r="D116" s="16"/>
      <c r="E116" s="16"/>
      <c r="F116" s="16"/>
      <c r="G116" s="16"/>
      <c r="H116" s="16"/>
      <c r="I116" s="16"/>
    </row>
    <row r="117" spans="2:9" ht="9.75">
      <c r="B117" s="16"/>
      <c r="C117" s="16"/>
      <c r="D117" s="16"/>
      <c r="E117" s="16"/>
      <c r="F117" s="16"/>
      <c r="G117" s="16"/>
      <c r="H117" s="16"/>
      <c r="I117" s="16"/>
    </row>
    <row r="118" spans="2:9" ht="9.75">
      <c r="B118" s="16"/>
      <c r="C118" s="16"/>
      <c r="D118" s="16"/>
      <c r="E118" s="16"/>
      <c r="F118" s="16"/>
      <c r="G118" s="16"/>
      <c r="H118" s="16"/>
      <c r="I118" s="16"/>
    </row>
    <row r="119" spans="2:9" ht="9.75">
      <c r="B119" s="16"/>
      <c r="C119" s="16"/>
      <c r="D119" s="16"/>
      <c r="E119" s="16"/>
      <c r="F119" s="16"/>
      <c r="G119" s="16"/>
      <c r="H119" s="16"/>
      <c r="I119" s="16"/>
    </row>
    <row r="120" spans="2:9" ht="9.75">
      <c r="B120" s="16"/>
      <c r="C120" s="16"/>
      <c r="D120" s="16"/>
      <c r="E120" s="16"/>
      <c r="F120" s="16"/>
      <c r="G120" s="16"/>
      <c r="H120" s="16"/>
      <c r="I120" s="16"/>
    </row>
    <row r="121" spans="2:9" ht="9.75">
      <c r="B121" s="16"/>
      <c r="C121" s="16"/>
      <c r="D121" s="16"/>
      <c r="E121" s="16"/>
      <c r="F121" s="16"/>
      <c r="G121" s="16"/>
      <c r="H121" s="16"/>
      <c r="I121" s="16"/>
    </row>
    <row r="122" spans="2:9" ht="9.75">
      <c r="B122" s="16"/>
      <c r="C122" s="16"/>
      <c r="D122" s="16"/>
      <c r="E122" s="16"/>
      <c r="F122" s="16"/>
      <c r="G122" s="16"/>
      <c r="H122" s="16"/>
      <c r="I122" s="16"/>
    </row>
    <row r="123" spans="2:9" ht="9.75">
      <c r="B123" s="16"/>
      <c r="C123" s="16"/>
      <c r="D123" s="16"/>
      <c r="E123" s="16"/>
      <c r="F123" s="16"/>
      <c r="G123" s="16"/>
      <c r="H123" s="16"/>
      <c r="I123" s="16"/>
    </row>
    <row r="124" spans="2:9" ht="9.75">
      <c r="B124" s="16"/>
      <c r="C124" s="16"/>
      <c r="D124" s="16"/>
      <c r="E124" s="16"/>
      <c r="F124" s="16"/>
      <c r="G124" s="16"/>
      <c r="H124" s="16"/>
      <c r="I124" s="16"/>
    </row>
    <row r="125" spans="2:9" ht="9.75">
      <c r="B125" s="16"/>
      <c r="C125" s="16"/>
      <c r="D125" s="16"/>
      <c r="E125" s="16"/>
      <c r="F125" s="16"/>
      <c r="G125" s="16"/>
      <c r="H125" s="16"/>
      <c r="I125" s="16"/>
    </row>
    <row r="126" spans="2:9" ht="9.75">
      <c r="B126" s="16"/>
      <c r="C126" s="16"/>
      <c r="D126" s="16"/>
      <c r="E126" s="16"/>
      <c r="F126" s="16"/>
      <c r="G126" s="16"/>
      <c r="H126" s="16"/>
      <c r="I126" s="16"/>
    </row>
    <row r="127" spans="2:9" ht="9.75">
      <c r="B127" s="16"/>
      <c r="C127" s="16"/>
      <c r="D127" s="16"/>
      <c r="E127" s="16"/>
      <c r="F127" s="16"/>
      <c r="G127" s="16"/>
      <c r="H127" s="16"/>
      <c r="I127" s="16"/>
    </row>
    <row r="128" spans="2:9" ht="9.75">
      <c r="B128" s="16"/>
      <c r="C128" s="16"/>
      <c r="D128" s="16"/>
      <c r="E128" s="16"/>
      <c r="F128" s="16"/>
      <c r="G128" s="16"/>
      <c r="H128" s="16"/>
      <c r="I128" s="16"/>
    </row>
    <row r="129" spans="2:9" ht="9.75">
      <c r="B129" s="16"/>
      <c r="C129" s="16"/>
      <c r="D129" s="16"/>
      <c r="E129" s="16"/>
      <c r="F129" s="16"/>
      <c r="G129" s="16"/>
      <c r="H129" s="16"/>
      <c r="I129" s="16"/>
    </row>
    <row r="130" spans="2:9" ht="9.75">
      <c r="B130" s="16"/>
      <c r="C130" s="16"/>
      <c r="D130" s="16"/>
      <c r="E130" s="16"/>
      <c r="F130" s="16"/>
      <c r="G130" s="16"/>
      <c r="H130" s="16"/>
      <c r="I130" s="16"/>
    </row>
    <row r="131" spans="2:9" ht="9.75">
      <c r="B131" s="16"/>
      <c r="C131" s="16"/>
      <c r="D131" s="16"/>
      <c r="E131" s="16"/>
      <c r="F131" s="16"/>
      <c r="G131" s="16"/>
      <c r="H131" s="16"/>
      <c r="I131" s="16"/>
    </row>
    <row r="132" spans="2:9" ht="9.75">
      <c r="B132" s="16"/>
      <c r="C132" s="16"/>
      <c r="D132" s="16"/>
      <c r="E132" s="16"/>
      <c r="F132" s="16"/>
      <c r="G132" s="16"/>
      <c r="H132" s="16"/>
      <c r="I132" s="16"/>
    </row>
    <row r="133" spans="2:9" ht="9.75">
      <c r="B133" s="16"/>
      <c r="C133" s="16"/>
      <c r="D133" s="16"/>
      <c r="E133" s="16"/>
      <c r="F133" s="16"/>
      <c r="G133" s="16"/>
      <c r="H133" s="16"/>
      <c r="I133" s="16"/>
    </row>
    <row r="134" spans="2:9" ht="9.75">
      <c r="B134" s="16"/>
      <c r="C134" s="16"/>
      <c r="D134" s="16"/>
      <c r="E134" s="16"/>
      <c r="F134" s="16"/>
      <c r="G134" s="16"/>
      <c r="H134" s="16"/>
      <c r="I134" s="16"/>
    </row>
    <row r="135" spans="2:9" ht="9.75">
      <c r="B135" s="16"/>
      <c r="C135" s="16"/>
      <c r="D135" s="16"/>
      <c r="E135" s="16"/>
      <c r="F135" s="16"/>
      <c r="G135" s="16"/>
      <c r="H135" s="16"/>
      <c r="I135" s="16"/>
    </row>
    <row r="136" spans="2:9" ht="9.75">
      <c r="B136" s="16"/>
      <c r="C136" s="16"/>
      <c r="D136" s="16"/>
      <c r="E136" s="16"/>
      <c r="F136" s="16"/>
      <c r="G136" s="16"/>
      <c r="H136" s="16"/>
      <c r="I136" s="16"/>
    </row>
    <row r="137" spans="2:9" ht="9.75">
      <c r="B137" s="16"/>
      <c r="C137" s="16"/>
      <c r="D137" s="16"/>
      <c r="E137" s="16"/>
      <c r="F137" s="16"/>
      <c r="G137" s="16"/>
      <c r="H137" s="16"/>
      <c r="I137" s="16"/>
    </row>
    <row r="138" spans="2:9" ht="9.75">
      <c r="B138" s="16"/>
      <c r="C138" s="16"/>
      <c r="D138" s="16"/>
      <c r="E138" s="16"/>
      <c r="F138" s="16"/>
      <c r="G138" s="16"/>
      <c r="H138" s="16"/>
      <c r="I138" s="16"/>
    </row>
    <row r="139" spans="2:9" ht="9.75">
      <c r="B139" s="16"/>
      <c r="C139" s="16"/>
      <c r="D139" s="16"/>
      <c r="E139" s="16"/>
      <c r="F139" s="16"/>
      <c r="G139" s="16"/>
      <c r="H139" s="16"/>
      <c r="I139" s="16"/>
    </row>
    <row r="140" spans="2:9" ht="9.75">
      <c r="B140" s="16"/>
      <c r="C140" s="16"/>
      <c r="D140" s="16"/>
      <c r="E140" s="16"/>
      <c r="F140" s="16"/>
      <c r="G140" s="16"/>
      <c r="H140" s="16"/>
      <c r="I140" s="16"/>
    </row>
    <row r="141" spans="2:9" ht="9.75">
      <c r="B141" s="16"/>
      <c r="C141" s="16"/>
      <c r="D141" s="16"/>
      <c r="E141" s="16"/>
      <c r="F141" s="16"/>
      <c r="G141" s="16"/>
      <c r="H141" s="16"/>
      <c r="I141" s="16"/>
    </row>
    <row r="142" spans="2:9" ht="9.75">
      <c r="B142" s="16"/>
      <c r="C142" s="16"/>
      <c r="D142" s="16"/>
      <c r="E142" s="16"/>
      <c r="F142" s="16"/>
      <c r="G142" s="16"/>
      <c r="H142" s="16"/>
      <c r="I142" s="16"/>
    </row>
    <row r="143" spans="2:9" ht="9.75">
      <c r="B143" s="16"/>
      <c r="C143" s="16"/>
      <c r="D143" s="16"/>
      <c r="E143" s="16"/>
      <c r="F143" s="16"/>
      <c r="G143" s="16"/>
      <c r="H143" s="16"/>
      <c r="I143" s="16"/>
    </row>
    <row r="144" spans="2:9" ht="9.75">
      <c r="B144" s="16"/>
      <c r="C144" s="16"/>
      <c r="D144" s="16"/>
      <c r="E144" s="16"/>
      <c r="F144" s="16"/>
      <c r="G144" s="16"/>
      <c r="H144" s="16"/>
      <c r="I144" s="16"/>
    </row>
    <row r="145" spans="2:9" ht="9.75">
      <c r="B145" s="16"/>
      <c r="C145" s="16"/>
      <c r="D145" s="16"/>
      <c r="E145" s="16"/>
      <c r="F145" s="16"/>
      <c r="G145" s="16"/>
      <c r="H145" s="16"/>
      <c r="I145" s="16"/>
    </row>
    <row r="146" spans="2:9" ht="9.75">
      <c r="B146" s="16"/>
      <c r="C146" s="16"/>
      <c r="D146" s="16"/>
      <c r="E146" s="16"/>
      <c r="F146" s="16"/>
      <c r="G146" s="16"/>
      <c r="H146" s="16"/>
      <c r="I146" s="16"/>
    </row>
    <row r="147" spans="2:9" ht="9.75">
      <c r="B147" s="16"/>
      <c r="C147" s="16"/>
      <c r="D147" s="16"/>
      <c r="E147" s="16"/>
      <c r="F147" s="16"/>
      <c r="G147" s="16"/>
      <c r="H147" s="16"/>
      <c r="I147" s="16"/>
    </row>
    <row r="148" spans="2:9" ht="9.75">
      <c r="B148" s="16"/>
      <c r="C148" s="16"/>
      <c r="D148" s="16"/>
      <c r="E148" s="16"/>
      <c r="F148" s="16"/>
      <c r="G148" s="16"/>
      <c r="H148" s="16"/>
      <c r="I148" s="16"/>
    </row>
    <row r="149" spans="2:9" ht="9.75">
      <c r="B149" s="16"/>
      <c r="C149" s="16"/>
      <c r="D149" s="16"/>
      <c r="E149" s="16"/>
      <c r="F149" s="16"/>
      <c r="G149" s="16"/>
      <c r="H149" s="16"/>
      <c r="I149" s="16"/>
    </row>
    <row r="150" spans="2:9" ht="9.75">
      <c r="B150" s="16"/>
      <c r="C150" s="16"/>
      <c r="D150" s="16"/>
      <c r="E150" s="16"/>
      <c r="F150" s="16"/>
      <c r="G150" s="16"/>
      <c r="H150" s="16"/>
      <c r="I150" s="16"/>
    </row>
    <row r="151" spans="2:9" ht="9.75">
      <c r="B151" s="16"/>
      <c r="C151" s="16"/>
      <c r="D151" s="16"/>
      <c r="E151" s="16"/>
      <c r="F151" s="16"/>
      <c r="G151" s="16"/>
      <c r="H151" s="16"/>
      <c r="I151" s="16"/>
    </row>
    <row r="152" spans="2:9" ht="9.75">
      <c r="B152" s="16"/>
      <c r="C152" s="16"/>
      <c r="D152" s="16"/>
      <c r="E152" s="16"/>
      <c r="F152" s="16"/>
      <c r="G152" s="16"/>
      <c r="H152" s="16"/>
      <c r="I152" s="16"/>
    </row>
    <row r="153" spans="2:9" ht="9.75">
      <c r="B153" s="16"/>
      <c r="C153" s="16"/>
      <c r="D153" s="16"/>
      <c r="E153" s="16"/>
      <c r="F153" s="16"/>
      <c r="G153" s="16"/>
      <c r="H153" s="16"/>
      <c r="I153" s="16"/>
    </row>
    <row r="154" spans="2:9" ht="9.75">
      <c r="B154" s="16"/>
      <c r="C154" s="16"/>
      <c r="D154" s="16"/>
      <c r="E154" s="16"/>
      <c r="F154" s="16"/>
      <c r="G154" s="16"/>
      <c r="H154" s="16"/>
      <c r="I154" s="16"/>
    </row>
    <row r="155" spans="2:9" ht="9.75">
      <c r="B155" s="16"/>
      <c r="C155" s="16"/>
      <c r="D155" s="16"/>
      <c r="E155" s="16"/>
      <c r="F155" s="16"/>
      <c r="G155" s="16"/>
      <c r="H155" s="16"/>
      <c r="I155" s="16"/>
    </row>
    <row r="156" spans="2:9" ht="9.75">
      <c r="B156" s="16"/>
      <c r="C156" s="16"/>
      <c r="D156" s="16"/>
      <c r="E156" s="16"/>
      <c r="F156" s="16"/>
      <c r="G156" s="16"/>
      <c r="H156" s="16"/>
      <c r="I156" s="16"/>
    </row>
    <row r="157" spans="2:9" ht="9.75">
      <c r="B157" s="16"/>
      <c r="C157" s="16"/>
      <c r="D157" s="16"/>
      <c r="E157" s="16"/>
      <c r="F157" s="16"/>
      <c r="G157" s="16"/>
      <c r="H157" s="16"/>
      <c r="I157" s="16"/>
    </row>
    <row r="158" spans="2:9" ht="9.75">
      <c r="B158" s="16"/>
      <c r="C158" s="16"/>
      <c r="D158" s="16"/>
      <c r="E158" s="16"/>
      <c r="F158" s="16"/>
      <c r="G158" s="16"/>
      <c r="H158" s="16"/>
      <c r="I158" s="16"/>
    </row>
    <row r="159" spans="2:9" ht="9.75">
      <c r="B159" s="16"/>
      <c r="C159" s="16"/>
      <c r="D159" s="16"/>
      <c r="E159" s="16"/>
      <c r="F159" s="16"/>
      <c r="G159" s="16"/>
      <c r="H159" s="16"/>
      <c r="I159" s="16"/>
    </row>
    <row r="160" spans="2:9" ht="9.75">
      <c r="B160" s="16"/>
      <c r="C160" s="16"/>
      <c r="D160" s="16"/>
      <c r="E160" s="16"/>
      <c r="F160" s="16"/>
      <c r="G160" s="16"/>
      <c r="H160" s="16"/>
      <c r="I160" s="16"/>
    </row>
    <row r="161" spans="2:9" ht="9.75">
      <c r="B161" s="16"/>
      <c r="C161" s="16"/>
      <c r="D161" s="16"/>
      <c r="E161" s="16"/>
      <c r="F161" s="16"/>
      <c r="G161" s="16"/>
      <c r="H161" s="16"/>
      <c r="I161" s="16"/>
    </row>
    <row r="162" spans="2:9" ht="9.75">
      <c r="B162" s="16"/>
      <c r="C162" s="16"/>
      <c r="D162" s="16"/>
      <c r="E162" s="16"/>
      <c r="F162" s="16"/>
      <c r="G162" s="16"/>
      <c r="H162" s="16"/>
      <c r="I162" s="16"/>
    </row>
    <row r="163" spans="2:9" ht="9.75">
      <c r="B163" s="16"/>
      <c r="C163" s="16"/>
      <c r="D163" s="16"/>
      <c r="E163" s="16"/>
      <c r="F163" s="16"/>
      <c r="G163" s="16"/>
      <c r="H163" s="16"/>
      <c r="I163" s="16"/>
    </row>
    <row r="164" spans="2:9" ht="9.75">
      <c r="B164" s="16"/>
      <c r="C164" s="16"/>
      <c r="D164" s="16"/>
      <c r="E164" s="16"/>
      <c r="F164" s="16"/>
      <c r="G164" s="16"/>
      <c r="H164" s="16"/>
      <c r="I164" s="16"/>
    </row>
    <row r="165" spans="2:9" ht="9.75">
      <c r="B165" s="16"/>
      <c r="C165" s="16"/>
      <c r="D165" s="16"/>
      <c r="E165" s="16"/>
      <c r="F165" s="16"/>
      <c r="G165" s="16"/>
      <c r="H165" s="16"/>
      <c r="I165" s="16"/>
    </row>
    <row r="166" spans="2:9" ht="9.75">
      <c r="B166" s="16"/>
      <c r="C166" s="16"/>
      <c r="D166" s="16"/>
      <c r="E166" s="16"/>
      <c r="F166" s="16"/>
      <c r="G166" s="16"/>
      <c r="H166" s="16"/>
      <c r="I166" s="16"/>
    </row>
    <row r="167" spans="2:9" ht="9.75">
      <c r="B167" s="16"/>
      <c r="C167" s="16"/>
      <c r="D167" s="16"/>
      <c r="E167" s="16"/>
      <c r="F167" s="16"/>
      <c r="G167" s="16"/>
      <c r="H167" s="16"/>
      <c r="I167" s="16"/>
    </row>
    <row r="168" spans="2:9" ht="9.75">
      <c r="B168" s="16"/>
      <c r="C168" s="16"/>
      <c r="D168" s="16"/>
      <c r="E168" s="16"/>
      <c r="F168" s="16"/>
      <c r="G168" s="16"/>
      <c r="H168" s="16"/>
      <c r="I168" s="16"/>
    </row>
    <row r="169" spans="2:9" ht="9.75">
      <c r="B169" s="16"/>
      <c r="C169" s="16"/>
      <c r="D169" s="16"/>
      <c r="E169" s="16"/>
      <c r="F169" s="16"/>
      <c r="G169" s="16"/>
      <c r="H169" s="16"/>
      <c r="I169" s="16"/>
    </row>
    <row r="170" spans="2:9" ht="9.75">
      <c r="B170" s="16"/>
      <c r="C170" s="16"/>
      <c r="D170" s="16"/>
      <c r="E170" s="16"/>
      <c r="F170" s="16"/>
      <c r="G170" s="16"/>
      <c r="H170" s="16"/>
      <c r="I170" s="16"/>
    </row>
    <row r="171" spans="2:9" ht="9.75">
      <c r="B171" s="16"/>
      <c r="C171" s="16"/>
      <c r="D171" s="16"/>
      <c r="E171" s="16"/>
      <c r="F171" s="16"/>
      <c r="G171" s="16"/>
      <c r="H171" s="16"/>
      <c r="I171" s="16"/>
    </row>
    <row r="172" spans="2:9" ht="9.75">
      <c r="B172" s="16"/>
      <c r="C172" s="16"/>
      <c r="D172" s="16"/>
      <c r="E172" s="16"/>
      <c r="F172" s="16"/>
      <c r="G172" s="16"/>
      <c r="H172" s="16"/>
      <c r="I172" s="16"/>
    </row>
    <row r="173" spans="2:9" ht="9.75">
      <c r="B173" s="16"/>
      <c r="C173" s="16"/>
      <c r="D173" s="16"/>
      <c r="E173" s="16"/>
      <c r="F173" s="16"/>
      <c r="G173" s="16"/>
      <c r="H173" s="16"/>
      <c r="I173" s="16"/>
    </row>
    <row r="174" spans="2:9" ht="9.75">
      <c r="B174" s="16"/>
      <c r="C174" s="16"/>
      <c r="D174" s="16"/>
      <c r="E174" s="16"/>
      <c r="F174" s="16"/>
      <c r="G174" s="16"/>
      <c r="H174" s="16"/>
      <c r="I174" s="16"/>
    </row>
    <row r="175" spans="2:9" ht="9.75">
      <c r="B175" s="16"/>
      <c r="C175" s="16"/>
      <c r="D175" s="16"/>
      <c r="E175" s="16"/>
      <c r="F175" s="16"/>
      <c r="G175" s="16"/>
      <c r="H175" s="16"/>
      <c r="I175" s="16"/>
    </row>
    <row r="176" spans="2:9" ht="9.75">
      <c r="B176" s="16"/>
      <c r="C176" s="16"/>
      <c r="D176" s="16"/>
      <c r="E176" s="16"/>
      <c r="F176" s="16"/>
      <c r="G176" s="16"/>
      <c r="H176" s="16"/>
      <c r="I176" s="16"/>
    </row>
    <row r="177" spans="2:9" ht="9.75">
      <c r="B177" s="16"/>
      <c r="C177" s="16"/>
      <c r="D177" s="16"/>
      <c r="E177" s="16"/>
      <c r="F177" s="16"/>
      <c r="G177" s="16"/>
      <c r="H177" s="16"/>
      <c r="I177" s="16"/>
    </row>
    <row r="178" spans="2:9" ht="9.75">
      <c r="B178" s="16"/>
      <c r="C178" s="16"/>
      <c r="D178" s="16"/>
      <c r="E178" s="16"/>
      <c r="F178" s="16"/>
      <c r="G178" s="16"/>
      <c r="H178" s="16"/>
      <c r="I178" s="16"/>
    </row>
    <row r="179" spans="2:9" ht="9.75">
      <c r="B179" s="16"/>
      <c r="C179" s="16"/>
      <c r="D179" s="16"/>
      <c r="E179" s="16"/>
      <c r="F179" s="16"/>
      <c r="G179" s="16"/>
      <c r="H179" s="16"/>
      <c r="I179" s="16"/>
    </row>
    <row r="180" spans="2:9" ht="9.75">
      <c r="B180" s="16"/>
      <c r="C180" s="16"/>
      <c r="D180" s="16"/>
      <c r="E180" s="16"/>
      <c r="F180" s="16"/>
      <c r="G180" s="16"/>
      <c r="H180" s="16"/>
      <c r="I180" s="16"/>
    </row>
    <row r="181" spans="2:9" ht="9.75">
      <c r="B181" s="16"/>
      <c r="C181" s="16"/>
      <c r="D181" s="16"/>
      <c r="E181" s="16"/>
      <c r="F181" s="16"/>
      <c r="G181" s="16"/>
      <c r="H181" s="16"/>
      <c r="I181" s="16"/>
    </row>
    <row r="182" spans="2:9" ht="9.75">
      <c r="B182" s="16"/>
      <c r="C182" s="16"/>
      <c r="D182" s="16"/>
      <c r="E182" s="16"/>
      <c r="F182" s="16"/>
      <c r="G182" s="16"/>
      <c r="H182" s="16"/>
      <c r="I182" s="16"/>
    </row>
    <row r="183" spans="2:9" ht="9.75">
      <c r="B183" s="16"/>
      <c r="C183" s="16"/>
      <c r="D183" s="16"/>
      <c r="E183" s="16"/>
      <c r="F183" s="16"/>
      <c r="G183" s="16"/>
      <c r="H183" s="16"/>
      <c r="I183" s="16"/>
    </row>
    <row r="184" spans="2:9" ht="9.75">
      <c r="B184" s="16"/>
      <c r="C184" s="16"/>
      <c r="D184" s="16"/>
      <c r="E184" s="16"/>
      <c r="F184" s="16"/>
      <c r="G184" s="16"/>
      <c r="H184" s="16"/>
      <c r="I184" s="16"/>
    </row>
    <row r="185" spans="2:9" ht="9.75">
      <c r="B185" s="16"/>
      <c r="C185" s="16"/>
      <c r="D185" s="16"/>
      <c r="E185" s="16"/>
      <c r="F185" s="16"/>
      <c r="G185" s="16"/>
      <c r="H185" s="16"/>
      <c r="I185" s="16"/>
    </row>
    <row r="186" spans="2:9" ht="9.75">
      <c r="B186" s="16"/>
      <c r="C186" s="16"/>
      <c r="D186" s="16"/>
      <c r="E186" s="16"/>
      <c r="F186" s="16"/>
      <c r="G186" s="16"/>
      <c r="H186" s="16"/>
      <c r="I186" s="16"/>
    </row>
    <row r="187" spans="2:9" ht="9.75">
      <c r="B187" s="16"/>
      <c r="C187" s="16"/>
      <c r="D187" s="16"/>
      <c r="E187" s="16"/>
      <c r="F187" s="16"/>
      <c r="G187" s="16"/>
      <c r="H187" s="16"/>
      <c r="I187" s="16"/>
    </row>
    <row r="188" spans="2:9" ht="9.75">
      <c r="B188" s="16"/>
      <c r="C188" s="16"/>
      <c r="D188" s="16"/>
      <c r="E188" s="16"/>
      <c r="F188" s="16"/>
      <c r="G188" s="16"/>
      <c r="H188" s="16"/>
      <c r="I188" s="16"/>
    </row>
    <row r="189" spans="2:9" ht="9.75">
      <c r="B189" s="16"/>
      <c r="C189" s="16"/>
      <c r="D189" s="16"/>
      <c r="E189" s="16"/>
      <c r="F189" s="16"/>
      <c r="G189" s="16"/>
      <c r="H189" s="16"/>
      <c r="I189" s="16"/>
    </row>
    <row r="190" spans="2:9" ht="9.75">
      <c r="B190" s="16"/>
      <c r="C190" s="16"/>
      <c r="D190" s="16"/>
      <c r="E190" s="16"/>
      <c r="F190" s="16"/>
      <c r="G190" s="16"/>
      <c r="H190" s="16"/>
      <c r="I190" s="16"/>
    </row>
    <row r="191" spans="2:9" ht="9.75">
      <c r="B191" s="16"/>
      <c r="C191" s="16"/>
      <c r="D191" s="16"/>
      <c r="E191" s="16"/>
      <c r="F191" s="16"/>
      <c r="G191" s="16"/>
      <c r="H191" s="16"/>
      <c r="I191" s="16"/>
    </row>
    <row r="192" spans="2:9" ht="9.75">
      <c r="B192" s="16"/>
      <c r="C192" s="16"/>
      <c r="D192" s="16"/>
      <c r="E192" s="16"/>
      <c r="F192" s="16"/>
      <c r="G192" s="16"/>
      <c r="H192" s="16"/>
      <c r="I192" s="16"/>
    </row>
    <row r="193" spans="2:9" ht="9.75">
      <c r="B193" s="16"/>
      <c r="C193" s="16"/>
      <c r="D193" s="16"/>
      <c r="E193" s="16"/>
      <c r="F193" s="16"/>
      <c r="G193" s="16"/>
      <c r="H193" s="16"/>
      <c r="I193" s="16"/>
    </row>
    <row r="194" spans="2:9" ht="9.75">
      <c r="B194" s="16"/>
      <c r="C194" s="16"/>
      <c r="D194" s="16"/>
      <c r="E194" s="16"/>
      <c r="F194" s="16"/>
      <c r="G194" s="16"/>
      <c r="H194" s="16"/>
      <c r="I194" s="16"/>
    </row>
    <row r="195" spans="2:9" ht="9.75">
      <c r="B195" s="16"/>
      <c r="C195" s="16"/>
      <c r="D195" s="16"/>
      <c r="E195" s="16"/>
      <c r="F195" s="16"/>
      <c r="G195" s="16"/>
      <c r="H195" s="16"/>
      <c r="I195" s="16"/>
    </row>
    <row r="196" spans="2:9" ht="9.75">
      <c r="B196" s="16"/>
      <c r="C196" s="16"/>
      <c r="D196" s="16"/>
      <c r="E196" s="16"/>
      <c r="F196" s="16"/>
      <c r="G196" s="16"/>
      <c r="H196" s="16"/>
      <c r="I196" s="16"/>
    </row>
    <row r="197" spans="2:9" ht="9.75">
      <c r="B197" s="16"/>
      <c r="C197" s="16"/>
      <c r="D197" s="16"/>
      <c r="E197" s="16"/>
      <c r="F197" s="16"/>
      <c r="G197" s="16"/>
      <c r="H197" s="16"/>
      <c r="I197" s="16"/>
    </row>
    <row r="198" spans="2:9" ht="9.75">
      <c r="B198" s="16"/>
      <c r="C198" s="16"/>
      <c r="D198" s="16"/>
      <c r="E198" s="16"/>
      <c r="F198" s="16"/>
      <c r="G198" s="16"/>
      <c r="H198" s="16"/>
      <c r="I198" s="16"/>
    </row>
    <row r="199" spans="2:9" ht="9.75">
      <c r="B199" s="16"/>
      <c r="C199" s="16"/>
      <c r="D199" s="16"/>
      <c r="E199" s="16"/>
      <c r="F199" s="16"/>
      <c r="G199" s="16"/>
      <c r="H199" s="16"/>
      <c r="I199" s="16"/>
    </row>
    <row r="200" spans="2:9" ht="9.75">
      <c r="B200" s="16"/>
      <c r="C200" s="16"/>
      <c r="D200" s="16"/>
      <c r="E200" s="16"/>
      <c r="F200" s="16"/>
      <c r="G200" s="16"/>
      <c r="H200" s="16"/>
      <c r="I200" s="16"/>
    </row>
    <row r="201" spans="2:9" ht="9.75">
      <c r="B201" s="16"/>
      <c r="C201" s="16"/>
      <c r="D201" s="16"/>
      <c r="E201" s="16"/>
      <c r="F201" s="16"/>
      <c r="G201" s="16"/>
      <c r="H201" s="16"/>
      <c r="I201" s="16"/>
    </row>
    <row r="202" spans="2:9" ht="9.75">
      <c r="B202" s="16"/>
      <c r="C202" s="16"/>
      <c r="D202" s="16"/>
      <c r="E202" s="16"/>
      <c r="F202" s="16"/>
      <c r="G202" s="16"/>
      <c r="H202" s="16"/>
      <c r="I202" s="16"/>
    </row>
    <row r="203" spans="2:9" ht="9.75">
      <c r="B203" s="16"/>
      <c r="C203" s="16"/>
      <c r="D203" s="16"/>
      <c r="E203" s="16"/>
      <c r="F203" s="16"/>
      <c r="G203" s="16"/>
      <c r="H203" s="16"/>
      <c r="I203" s="16"/>
    </row>
    <row r="204" spans="2:9" ht="9.75">
      <c r="B204" s="16"/>
      <c r="C204" s="16"/>
      <c r="D204" s="16"/>
      <c r="E204" s="16"/>
      <c r="F204" s="16"/>
      <c r="G204" s="16"/>
      <c r="H204" s="16"/>
      <c r="I204" s="16"/>
    </row>
    <row r="205" spans="2:9" ht="9.75">
      <c r="B205" s="16"/>
      <c r="C205" s="16"/>
      <c r="D205" s="16"/>
      <c r="E205" s="16"/>
      <c r="F205" s="16"/>
      <c r="G205" s="16"/>
      <c r="H205" s="16"/>
      <c r="I205" s="16"/>
    </row>
    <row r="206" spans="2:9" ht="9.75">
      <c r="B206" s="16"/>
      <c r="C206" s="16"/>
      <c r="D206" s="16"/>
      <c r="E206" s="16"/>
      <c r="F206" s="16"/>
      <c r="G206" s="16"/>
      <c r="H206" s="16"/>
      <c r="I206" s="16"/>
    </row>
    <row r="207" spans="2:9" ht="9.75">
      <c r="B207" s="16"/>
      <c r="C207" s="16"/>
      <c r="D207" s="16"/>
      <c r="E207" s="16"/>
      <c r="F207" s="16"/>
      <c r="G207" s="16"/>
      <c r="H207" s="16"/>
      <c r="I207" s="16"/>
    </row>
    <row r="208" spans="2:9" ht="9.75">
      <c r="B208" s="16"/>
      <c r="C208" s="16"/>
      <c r="D208" s="16"/>
      <c r="E208" s="16"/>
      <c r="F208" s="16"/>
      <c r="G208" s="16"/>
      <c r="H208" s="16"/>
      <c r="I208" s="16"/>
    </row>
    <row r="209" spans="2:9" ht="9.75">
      <c r="B209" s="16"/>
      <c r="C209" s="16"/>
      <c r="D209" s="16"/>
      <c r="E209" s="16"/>
      <c r="F209" s="16"/>
      <c r="G209" s="16"/>
      <c r="H209" s="16"/>
      <c r="I209" s="16"/>
    </row>
    <row r="210" spans="2:9" ht="9.75">
      <c r="B210" s="16"/>
      <c r="C210" s="16"/>
      <c r="D210" s="16"/>
      <c r="E210" s="16"/>
      <c r="F210" s="16"/>
      <c r="G210" s="16"/>
      <c r="H210" s="16"/>
      <c r="I210" s="16"/>
    </row>
  </sheetData>
  <mergeCells count="1">
    <mergeCell ref="B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&amp; Efird,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tpainte</dc:creator>
  <cp:keywords/>
  <dc:description/>
  <cp:lastModifiedBy>AE User</cp:lastModifiedBy>
  <cp:lastPrinted>2006-10-06T17:47:46Z</cp:lastPrinted>
  <dcterms:created xsi:type="dcterms:W3CDTF">2004-01-05T15:22:54Z</dcterms:created>
  <dcterms:modified xsi:type="dcterms:W3CDTF">2010-01-29T12:32:01Z</dcterms:modified>
  <cp:category/>
  <cp:version/>
  <cp:contentType/>
  <cp:contentStatus/>
</cp:coreProperties>
</file>